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D:\Rozpočty 2024\157 Louny, ZŠ Přemyslovců - TĚLOCVIČNA\"/>
    </mc:Choice>
  </mc:AlternateContent>
  <bookViews>
    <workbookView xWindow="0" yWindow="0" windowWidth="0" windowHeight="0"/>
  </bookViews>
  <sheets>
    <sheet name="Rekapitulace stavby" sheetId="1" r:id="rId1"/>
    <sheet name="1-1 - fasáda" sheetId="2" r:id="rId2"/>
    <sheet name="1-2 - střecha" sheetId="3" r:id="rId3"/>
    <sheet name="1-3 - elektroinstalace" sheetId="4" r:id="rId4"/>
    <sheet name="1-4 - slaboproud" sheetId="5" r:id="rId5"/>
    <sheet name="2 - 2.etapa- přesahy fasá..." sheetId="6" r:id="rId6"/>
    <sheet name="VRN - VRN" sheetId="7" r:id="rId7"/>
    <sheet name="Pokyny pro vyplnění" sheetId="8" r:id="rId8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'1-1 - fasáda'!$C$102:$K$826</definedName>
    <definedName name="_xlnm.Print_Area" localSheetId="1">'1-1 - fasáda'!$C$4:$J$41,'1-1 - fasáda'!$C$47:$J$82,'1-1 - fasáda'!$C$88:$K$826</definedName>
    <definedName name="_xlnm.Print_Titles" localSheetId="1">'1-1 - fasáda'!$102:$102</definedName>
    <definedName name="_xlnm._FilterDatabase" localSheetId="2" hidden="1">'1-2 - střecha'!$C$96:$K$321</definedName>
    <definedName name="_xlnm.Print_Area" localSheetId="2">'1-2 - střecha'!$C$4:$J$41,'1-2 - střecha'!$C$47:$J$76,'1-2 - střecha'!$C$82:$K$321</definedName>
    <definedName name="_xlnm.Print_Titles" localSheetId="2">'1-2 - střecha'!$96:$96</definedName>
    <definedName name="_xlnm._FilterDatabase" localSheetId="3" hidden="1">'1-3 - elektroinstalace'!$C$89:$K$176</definedName>
    <definedName name="_xlnm.Print_Area" localSheetId="3">'1-3 - elektroinstalace'!$C$4:$J$41,'1-3 - elektroinstalace'!$C$47:$J$69,'1-3 - elektroinstalace'!$C$75:$K$176</definedName>
    <definedName name="_xlnm.Print_Titles" localSheetId="3">'1-3 - elektroinstalace'!$89:$89</definedName>
    <definedName name="_xlnm._FilterDatabase" localSheetId="4" hidden="1">'1-4 - slaboproud'!$C$86:$K$147</definedName>
    <definedName name="_xlnm.Print_Area" localSheetId="4">'1-4 - slaboproud'!$C$4:$J$41,'1-4 - slaboproud'!$C$47:$J$66,'1-4 - slaboproud'!$C$72:$K$147</definedName>
    <definedName name="_xlnm.Print_Titles" localSheetId="4">'1-4 - slaboproud'!$86:$86</definedName>
    <definedName name="_xlnm._FilterDatabase" localSheetId="5" hidden="1">'2 - 2.etapa- přesahy fasá...'!$C$91:$K$290</definedName>
    <definedName name="_xlnm.Print_Area" localSheetId="5">'2 - 2.etapa- přesahy fasá...'!$C$4:$J$39,'2 - 2.etapa- přesahy fasá...'!$C$45:$J$73,'2 - 2.etapa- přesahy fasá...'!$C$79:$K$290</definedName>
    <definedName name="_xlnm.Print_Titles" localSheetId="5">'2 - 2.etapa- přesahy fasá...'!$91:$91</definedName>
    <definedName name="_xlnm._FilterDatabase" localSheetId="6" hidden="1">'VRN - VRN'!$C$82:$K$102</definedName>
    <definedName name="_xlnm.Print_Area" localSheetId="6">'VRN - VRN'!$C$4:$J$39,'VRN - VRN'!$C$45:$J$64,'VRN - VRN'!$C$70:$K$102</definedName>
    <definedName name="_xlnm.Print_Titles" localSheetId="6">'VRN - VRN'!$82:$82</definedName>
    <definedName name="_xlnm.Print_Area" localSheetId="7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7" l="1" r="J37"/>
  <c r="J36"/>
  <c i="1" r="AY61"/>
  <c i="7" r="J35"/>
  <c i="1" r="AX61"/>
  <c i="7" r="BI100"/>
  <c r="BH100"/>
  <c r="BG100"/>
  <c r="BF100"/>
  <c r="T100"/>
  <c r="R100"/>
  <c r="P100"/>
  <c r="BI97"/>
  <c r="BH97"/>
  <c r="BG97"/>
  <c r="BF97"/>
  <c r="T97"/>
  <c r="R97"/>
  <c r="P97"/>
  <c r="BI93"/>
  <c r="BH93"/>
  <c r="BG93"/>
  <c r="BF93"/>
  <c r="T93"/>
  <c r="T92"/>
  <c r="R93"/>
  <c r="R92"/>
  <c r="P93"/>
  <c r="P92"/>
  <c r="BI89"/>
  <c r="BH89"/>
  <c r="BG89"/>
  <c r="BF89"/>
  <c r="T89"/>
  <c r="R89"/>
  <c r="P89"/>
  <c r="BI86"/>
  <c r="BH86"/>
  <c r="BG86"/>
  <c r="BF86"/>
  <c r="T86"/>
  <c r="R86"/>
  <c r="P86"/>
  <c r="J79"/>
  <c r="F79"/>
  <c r="F77"/>
  <c r="E75"/>
  <c r="J54"/>
  <c r="F54"/>
  <c r="F52"/>
  <c r="E50"/>
  <c r="J24"/>
  <c r="E24"/>
  <c r="J80"/>
  <c r="J23"/>
  <c r="J18"/>
  <c r="E18"/>
  <c r="F80"/>
  <c r="J17"/>
  <c r="J12"/>
  <c r="J77"/>
  <c r="E7"/>
  <c r="E48"/>
  <c i="6" r="J37"/>
  <c r="J36"/>
  <c i="1" r="AY60"/>
  <c i="6" r="J35"/>
  <c i="1" r="AX60"/>
  <c i="6" r="BI288"/>
  <c r="BH288"/>
  <c r="BG288"/>
  <c r="BF288"/>
  <c r="T288"/>
  <c r="R288"/>
  <c r="P288"/>
  <c r="BI285"/>
  <c r="BH285"/>
  <c r="BG285"/>
  <c r="BF285"/>
  <c r="T285"/>
  <c r="R285"/>
  <c r="P285"/>
  <c r="BI282"/>
  <c r="BH282"/>
  <c r="BG282"/>
  <c r="BF282"/>
  <c r="T282"/>
  <c r="R282"/>
  <c r="P282"/>
  <c r="BI278"/>
  <c r="BH278"/>
  <c r="BG278"/>
  <c r="BF278"/>
  <c r="T278"/>
  <c r="R278"/>
  <c r="P278"/>
  <c r="BI275"/>
  <c r="BH275"/>
  <c r="BG275"/>
  <c r="BF275"/>
  <c r="T275"/>
  <c r="R275"/>
  <c r="P275"/>
  <c r="BI271"/>
  <c r="BH271"/>
  <c r="BG271"/>
  <c r="BF271"/>
  <c r="T271"/>
  <c r="R271"/>
  <c r="P271"/>
  <c r="BI269"/>
  <c r="BH269"/>
  <c r="BG269"/>
  <c r="BF269"/>
  <c r="T269"/>
  <c r="R269"/>
  <c r="P269"/>
  <c r="BI266"/>
  <c r="BH266"/>
  <c r="BG266"/>
  <c r="BF266"/>
  <c r="T266"/>
  <c r="R266"/>
  <c r="P266"/>
  <c r="BI262"/>
  <c r="BH262"/>
  <c r="BG262"/>
  <c r="BF262"/>
  <c r="T262"/>
  <c r="R262"/>
  <c r="P262"/>
  <c r="BI260"/>
  <c r="BH260"/>
  <c r="BG260"/>
  <c r="BF260"/>
  <c r="T260"/>
  <c r="R260"/>
  <c r="P260"/>
  <c r="BI257"/>
  <c r="BH257"/>
  <c r="BG257"/>
  <c r="BF257"/>
  <c r="T257"/>
  <c r="R257"/>
  <c r="P257"/>
  <c r="BI255"/>
  <c r="BH255"/>
  <c r="BG255"/>
  <c r="BF255"/>
  <c r="T255"/>
  <c r="R255"/>
  <c r="P255"/>
  <c r="BI252"/>
  <c r="BH252"/>
  <c r="BG252"/>
  <c r="BF252"/>
  <c r="T252"/>
  <c r="R252"/>
  <c r="P252"/>
  <c r="BI250"/>
  <c r="BH250"/>
  <c r="BG250"/>
  <c r="BF250"/>
  <c r="T250"/>
  <c r="R250"/>
  <c r="P250"/>
  <c r="BI247"/>
  <c r="BH247"/>
  <c r="BG247"/>
  <c r="BF247"/>
  <c r="T247"/>
  <c r="R247"/>
  <c r="P247"/>
  <c r="BI245"/>
  <c r="BH245"/>
  <c r="BG245"/>
  <c r="BF245"/>
  <c r="T245"/>
  <c r="R245"/>
  <c r="P245"/>
  <c r="BI242"/>
  <c r="BH242"/>
  <c r="BG242"/>
  <c r="BF242"/>
  <c r="T242"/>
  <c r="R242"/>
  <c r="P242"/>
  <c r="BI238"/>
  <c r="BH238"/>
  <c r="BG238"/>
  <c r="BF238"/>
  <c r="T238"/>
  <c r="R238"/>
  <c r="P238"/>
  <c r="BI235"/>
  <c r="BH235"/>
  <c r="BG235"/>
  <c r="BF235"/>
  <c r="T235"/>
  <c r="R235"/>
  <c r="P235"/>
  <c r="BI232"/>
  <c r="BH232"/>
  <c r="BG232"/>
  <c r="BF232"/>
  <c r="T232"/>
  <c r="R232"/>
  <c r="P232"/>
  <c r="BI228"/>
  <c r="BH228"/>
  <c r="BG228"/>
  <c r="BF228"/>
  <c r="T228"/>
  <c r="R228"/>
  <c r="P228"/>
  <c r="BI225"/>
  <c r="BH225"/>
  <c r="BG225"/>
  <c r="BF225"/>
  <c r="T225"/>
  <c r="R225"/>
  <c r="P225"/>
  <c r="BI222"/>
  <c r="BH222"/>
  <c r="BG222"/>
  <c r="BF222"/>
  <c r="T222"/>
  <c r="R222"/>
  <c r="P222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10"/>
  <c r="BH210"/>
  <c r="BG210"/>
  <c r="BF210"/>
  <c r="T210"/>
  <c r="R210"/>
  <c r="P210"/>
  <c r="BI206"/>
  <c r="BH206"/>
  <c r="BG206"/>
  <c r="BF206"/>
  <c r="T206"/>
  <c r="R206"/>
  <c r="P206"/>
  <c r="BI201"/>
  <c r="BH201"/>
  <c r="BG201"/>
  <c r="BF201"/>
  <c r="T201"/>
  <c r="R201"/>
  <c r="P201"/>
  <c r="BI198"/>
  <c r="BH198"/>
  <c r="BG198"/>
  <c r="BF198"/>
  <c r="T198"/>
  <c r="R198"/>
  <c r="P198"/>
  <c r="BI193"/>
  <c r="BH193"/>
  <c r="BG193"/>
  <c r="BF193"/>
  <c r="T193"/>
  <c r="T192"/>
  <c r="R193"/>
  <c r="R192"/>
  <c r="P193"/>
  <c r="P192"/>
  <c r="BI189"/>
  <c r="BH189"/>
  <c r="BG189"/>
  <c r="BF189"/>
  <c r="T189"/>
  <c r="R189"/>
  <c r="P189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1"/>
  <c r="BH171"/>
  <c r="BG171"/>
  <c r="BF171"/>
  <c r="T171"/>
  <c r="R171"/>
  <c r="P171"/>
  <c r="BI168"/>
  <c r="BH168"/>
  <c r="BG168"/>
  <c r="BF168"/>
  <c r="T168"/>
  <c r="R168"/>
  <c r="P168"/>
  <c r="BI163"/>
  <c r="BH163"/>
  <c r="BG163"/>
  <c r="BF163"/>
  <c r="T163"/>
  <c r="R163"/>
  <c r="P163"/>
  <c r="BI160"/>
  <c r="BH160"/>
  <c r="BG160"/>
  <c r="BF160"/>
  <c r="T160"/>
  <c r="R160"/>
  <c r="P160"/>
  <c r="BI156"/>
  <c r="BH156"/>
  <c r="BG156"/>
  <c r="BF156"/>
  <c r="T156"/>
  <c r="R156"/>
  <c r="P156"/>
  <c r="BI153"/>
  <c r="BH153"/>
  <c r="BG153"/>
  <c r="BF153"/>
  <c r="T153"/>
  <c r="R153"/>
  <c r="P153"/>
  <c r="BI150"/>
  <c r="BH150"/>
  <c r="BG150"/>
  <c r="BF150"/>
  <c r="T150"/>
  <c r="R150"/>
  <c r="P150"/>
  <c r="BI147"/>
  <c r="BH147"/>
  <c r="BG147"/>
  <c r="BF147"/>
  <c r="T147"/>
  <c r="R147"/>
  <c r="P147"/>
  <c r="BI143"/>
  <c r="BH143"/>
  <c r="BG143"/>
  <c r="BF143"/>
  <c r="T143"/>
  <c r="R143"/>
  <c r="P143"/>
  <c r="BI138"/>
  <c r="BH138"/>
  <c r="BG138"/>
  <c r="BF138"/>
  <c r="T138"/>
  <c r="R138"/>
  <c r="P138"/>
  <c r="BI135"/>
  <c r="BH135"/>
  <c r="BG135"/>
  <c r="BF135"/>
  <c r="T135"/>
  <c r="R135"/>
  <c r="P135"/>
  <c r="BI132"/>
  <c r="BH132"/>
  <c r="BG132"/>
  <c r="BF132"/>
  <c r="T132"/>
  <c r="R132"/>
  <c r="P132"/>
  <c r="BI128"/>
  <c r="BH128"/>
  <c r="BG128"/>
  <c r="BF128"/>
  <c r="T128"/>
  <c r="R128"/>
  <c r="P128"/>
  <c r="BI124"/>
  <c r="BH124"/>
  <c r="BG124"/>
  <c r="BF124"/>
  <c r="T124"/>
  <c r="R124"/>
  <c r="P124"/>
  <c r="BI121"/>
  <c r="BH121"/>
  <c r="BG121"/>
  <c r="BF121"/>
  <c r="T121"/>
  <c r="R121"/>
  <c r="P121"/>
  <c r="BI118"/>
  <c r="BH118"/>
  <c r="BG118"/>
  <c r="BF118"/>
  <c r="T118"/>
  <c r="R118"/>
  <c r="P118"/>
  <c r="BI115"/>
  <c r="BH115"/>
  <c r="BG115"/>
  <c r="BF115"/>
  <c r="T115"/>
  <c r="R115"/>
  <c r="P115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0"/>
  <c r="BH100"/>
  <c r="BG100"/>
  <c r="BF100"/>
  <c r="T100"/>
  <c r="R100"/>
  <c r="P100"/>
  <c r="BI95"/>
  <c r="BH95"/>
  <c r="BG95"/>
  <c r="BF95"/>
  <c r="T95"/>
  <c r="R95"/>
  <c r="P95"/>
  <c r="J88"/>
  <c r="F88"/>
  <c r="F86"/>
  <c r="E84"/>
  <c r="J54"/>
  <c r="F54"/>
  <c r="F52"/>
  <c r="E50"/>
  <c r="J24"/>
  <c r="E24"/>
  <c r="J89"/>
  <c r="J23"/>
  <c r="J18"/>
  <c r="E18"/>
  <c r="F55"/>
  <c r="J17"/>
  <c r="J12"/>
  <c r="J52"/>
  <c r="E7"/>
  <c r="E82"/>
  <c i="5" r="J39"/>
  <c r="J38"/>
  <c i="1" r="AY59"/>
  <c i="5" r="J37"/>
  <c i="1" r="AX59"/>
  <c i="5"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6"/>
  <c r="BH126"/>
  <c r="BG126"/>
  <c r="BF126"/>
  <c r="T126"/>
  <c r="R126"/>
  <c r="P126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0"/>
  <c r="BH90"/>
  <c r="BG90"/>
  <c r="BF90"/>
  <c r="T90"/>
  <c r="R90"/>
  <c r="P90"/>
  <c r="F81"/>
  <c r="E79"/>
  <c r="F56"/>
  <c r="E54"/>
  <c r="J26"/>
  <c r="E26"/>
  <c r="J84"/>
  <c r="J25"/>
  <c r="J23"/>
  <c r="E23"/>
  <c r="J58"/>
  <c r="J22"/>
  <c r="J20"/>
  <c r="E20"/>
  <c r="F59"/>
  <c r="J19"/>
  <c r="J17"/>
  <c r="E17"/>
  <c r="F83"/>
  <c r="J16"/>
  <c r="J14"/>
  <c r="J81"/>
  <c r="E7"/>
  <c r="E75"/>
  <c i="4" r="J39"/>
  <c r="J38"/>
  <c i="1" r="AY58"/>
  <c i="4" r="J37"/>
  <c i="1" r="AX58"/>
  <c i="4" r="BI175"/>
  <c r="BH175"/>
  <c r="BG175"/>
  <c r="BF175"/>
  <c r="T175"/>
  <c r="R175"/>
  <c r="P175"/>
  <c r="BI173"/>
  <c r="BH173"/>
  <c r="BG173"/>
  <c r="BF173"/>
  <c r="T173"/>
  <c r="R173"/>
  <c r="P173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8"/>
  <c r="BH148"/>
  <c r="BG148"/>
  <c r="BF148"/>
  <c r="T148"/>
  <c r="R148"/>
  <c r="P148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39"/>
  <c r="BH139"/>
  <c r="BG139"/>
  <c r="BF139"/>
  <c r="T139"/>
  <c r="R139"/>
  <c r="P139"/>
  <c r="BI137"/>
  <c r="BH137"/>
  <c r="BG137"/>
  <c r="BF137"/>
  <c r="T137"/>
  <c r="R137"/>
  <c r="P137"/>
  <c r="BI135"/>
  <c r="BH135"/>
  <c r="BG135"/>
  <c r="BF135"/>
  <c r="T135"/>
  <c r="R135"/>
  <c r="P135"/>
  <c r="BI133"/>
  <c r="BH133"/>
  <c r="BG133"/>
  <c r="BF133"/>
  <c r="T133"/>
  <c r="R133"/>
  <c r="P133"/>
  <c r="BI130"/>
  <c r="BH130"/>
  <c r="BG130"/>
  <c r="BF130"/>
  <c r="T130"/>
  <c r="R130"/>
  <c r="P130"/>
  <c r="BI128"/>
  <c r="BH128"/>
  <c r="BG128"/>
  <c r="BF128"/>
  <c r="T128"/>
  <c r="R128"/>
  <c r="P128"/>
  <c r="BI125"/>
  <c r="BH125"/>
  <c r="BG125"/>
  <c r="BF125"/>
  <c r="T125"/>
  <c r="R125"/>
  <c r="P125"/>
  <c r="BI123"/>
  <c r="BH123"/>
  <c r="BG123"/>
  <c r="BF123"/>
  <c r="T123"/>
  <c r="R123"/>
  <c r="P123"/>
  <c r="BI121"/>
  <c r="BH121"/>
  <c r="BG121"/>
  <c r="BF121"/>
  <c r="T121"/>
  <c r="R121"/>
  <c r="P121"/>
  <c r="BI118"/>
  <c r="BH118"/>
  <c r="BG118"/>
  <c r="BF118"/>
  <c r="T118"/>
  <c r="R118"/>
  <c r="P118"/>
  <c r="BI116"/>
  <c r="BH116"/>
  <c r="BG116"/>
  <c r="BF116"/>
  <c r="T116"/>
  <c r="R116"/>
  <c r="P116"/>
  <c r="BI114"/>
  <c r="BH114"/>
  <c r="BG114"/>
  <c r="BF114"/>
  <c r="T114"/>
  <c r="R114"/>
  <c r="P114"/>
  <c r="BI112"/>
  <c r="BH112"/>
  <c r="BG112"/>
  <c r="BF112"/>
  <c r="T112"/>
  <c r="R112"/>
  <c r="P112"/>
  <c r="BI110"/>
  <c r="BH110"/>
  <c r="BG110"/>
  <c r="BF110"/>
  <c r="T110"/>
  <c r="R110"/>
  <c r="P110"/>
  <c r="BI108"/>
  <c r="BH108"/>
  <c r="BG108"/>
  <c r="BF108"/>
  <c r="T108"/>
  <c r="R108"/>
  <c r="P108"/>
  <c r="BI106"/>
  <c r="BH106"/>
  <c r="BG106"/>
  <c r="BF106"/>
  <c r="T106"/>
  <c r="R106"/>
  <c r="P106"/>
  <c r="BI104"/>
  <c r="BH104"/>
  <c r="BG104"/>
  <c r="BF104"/>
  <c r="T104"/>
  <c r="R104"/>
  <c r="P104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F84"/>
  <c r="E82"/>
  <c r="F56"/>
  <c r="E54"/>
  <c r="J26"/>
  <c r="E26"/>
  <c r="J87"/>
  <c r="J25"/>
  <c r="J23"/>
  <c r="E23"/>
  <c r="J86"/>
  <c r="J22"/>
  <c r="J20"/>
  <c r="E20"/>
  <c r="F59"/>
  <c r="J19"/>
  <c r="J17"/>
  <c r="E17"/>
  <c r="F58"/>
  <c r="J16"/>
  <c r="J14"/>
  <c r="J84"/>
  <c r="E7"/>
  <c r="E78"/>
  <c i="3" r="J39"/>
  <c r="J38"/>
  <c i="1" r="AY57"/>
  <c i="3" r="J37"/>
  <c i="1" r="AX57"/>
  <c i="3" r="BI317"/>
  <c r="BH317"/>
  <c r="BG317"/>
  <c r="BF317"/>
  <c r="T317"/>
  <c r="T311"/>
  <c r="R317"/>
  <c r="R311"/>
  <c r="P317"/>
  <c r="P311"/>
  <c r="BI312"/>
  <c r="BH312"/>
  <c r="BG312"/>
  <c r="BF312"/>
  <c r="T312"/>
  <c r="R312"/>
  <c r="P312"/>
  <c r="BI308"/>
  <c r="BH308"/>
  <c r="BG308"/>
  <c r="BF308"/>
  <c r="T308"/>
  <c r="R308"/>
  <c r="P308"/>
  <c r="BI306"/>
  <c r="BH306"/>
  <c r="BG306"/>
  <c r="BF306"/>
  <c r="T306"/>
  <c r="R306"/>
  <c r="P306"/>
  <c r="BI302"/>
  <c r="BH302"/>
  <c r="BG302"/>
  <c r="BF302"/>
  <c r="T302"/>
  <c r="R302"/>
  <c r="P302"/>
  <c r="BI300"/>
  <c r="BH300"/>
  <c r="BG300"/>
  <c r="BF300"/>
  <c r="T300"/>
  <c r="R300"/>
  <c r="P300"/>
  <c r="BI297"/>
  <c r="BH297"/>
  <c r="BG297"/>
  <c r="BF297"/>
  <c r="T297"/>
  <c r="R297"/>
  <c r="P297"/>
  <c r="BI294"/>
  <c r="BH294"/>
  <c r="BG294"/>
  <c r="BF294"/>
  <c r="T294"/>
  <c r="R294"/>
  <c r="P294"/>
  <c r="BI291"/>
  <c r="BH291"/>
  <c r="BG291"/>
  <c r="BF291"/>
  <c r="T291"/>
  <c r="R291"/>
  <c r="P291"/>
  <c r="BI288"/>
  <c r="BH288"/>
  <c r="BG288"/>
  <c r="BF288"/>
  <c r="T288"/>
  <c r="R288"/>
  <c r="P288"/>
  <c r="BI284"/>
  <c r="BH284"/>
  <c r="BG284"/>
  <c r="BF284"/>
  <c r="T284"/>
  <c r="R284"/>
  <c r="P284"/>
  <c r="BI280"/>
  <c r="BH280"/>
  <c r="BG280"/>
  <c r="BF280"/>
  <c r="T280"/>
  <c r="R280"/>
  <c r="P280"/>
  <c r="BI276"/>
  <c r="BH276"/>
  <c r="BG276"/>
  <c r="BF276"/>
  <c r="T276"/>
  <c r="R276"/>
  <c r="P276"/>
  <c r="BI272"/>
  <c r="BH272"/>
  <c r="BG272"/>
  <c r="BF272"/>
  <c r="T272"/>
  <c r="R272"/>
  <c r="P272"/>
  <c r="BI268"/>
  <c r="BH268"/>
  <c r="BG268"/>
  <c r="BF268"/>
  <c r="T268"/>
  <c r="R268"/>
  <c r="P268"/>
  <c r="BI265"/>
  <c r="BH265"/>
  <c r="BG265"/>
  <c r="BF265"/>
  <c r="T265"/>
  <c r="R265"/>
  <c r="P265"/>
  <c r="BI262"/>
  <c r="BH262"/>
  <c r="BG262"/>
  <c r="BF262"/>
  <c r="T262"/>
  <c r="R262"/>
  <c r="P262"/>
  <c r="BI259"/>
  <c r="BH259"/>
  <c r="BG259"/>
  <c r="BF259"/>
  <c r="T259"/>
  <c r="R259"/>
  <c r="P259"/>
  <c r="BI255"/>
  <c r="BH255"/>
  <c r="BG255"/>
  <c r="BF255"/>
  <c r="T255"/>
  <c r="R255"/>
  <c r="P255"/>
  <c r="BI252"/>
  <c r="BH252"/>
  <c r="BG252"/>
  <c r="BF252"/>
  <c r="T252"/>
  <c r="R252"/>
  <c r="P252"/>
  <c r="BI247"/>
  <c r="BH247"/>
  <c r="BG247"/>
  <c r="BF247"/>
  <c r="T247"/>
  <c r="R247"/>
  <c r="P247"/>
  <c r="BI244"/>
  <c r="BH244"/>
  <c r="BG244"/>
  <c r="BF244"/>
  <c r="T244"/>
  <c r="R244"/>
  <c r="P244"/>
  <c r="BI240"/>
  <c r="BH240"/>
  <c r="BG240"/>
  <c r="BF240"/>
  <c r="T240"/>
  <c r="R240"/>
  <c r="P240"/>
  <c r="BI235"/>
  <c r="BH235"/>
  <c r="BG235"/>
  <c r="BF235"/>
  <c r="T235"/>
  <c r="R235"/>
  <c r="P235"/>
  <c r="BI230"/>
  <c r="BH230"/>
  <c r="BG230"/>
  <c r="BF230"/>
  <c r="T230"/>
  <c r="R230"/>
  <c r="P230"/>
  <c r="BI227"/>
  <c r="BH227"/>
  <c r="BG227"/>
  <c r="BF227"/>
  <c r="T227"/>
  <c r="R227"/>
  <c r="P227"/>
  <c r="BI223"/>
  <c r="BH223"/>
  <c r="BG223"/>
  <c r="BF223"/>
  <c r="T223"/>
  <c r="R223"/>
  <c r="P223"/>
  <c r="BI219"/>
  <c r="BH219"/>
  <c r="BG219"/>
  <c r="BF219"/>
  <c r="T219"/>
  <c r="R219"/>
  <c r="P219"/>
  <c r="BI216"/>
  <c r="BH216"/>
  <c r="BG216"/>
  <c r="BF216"/>
  <c r="T216"/>
  <c r="R216"/>
  <c r="P216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202"/>
  <c r="BH202"/>
  <c r="BG202"/>
  <c r="BF202"/>
  <c r="T202"/>
  <c r="R202"/>
  <c r="P202"/>
  <c r="BI199"/>
  <c r="BH199"/>
  <c r="BG199"/>
  <c r="BF199"/>
  <c r="T199"/>
  <c r="R199"/>
  <c r="P199"/>
  <c r="BI195"/>
  <c r="BH195"/>
  <c r="BG195"/>
  <c r="BF195"/>
  <c r="T195"/>
  <c r="R195"/>
  <c r="P195"/>
  <c r="BI191"/>
  <c r="BH191"/>
  <c r="BG191"/>
  <c r="BF191"/>
  <c r="T191"/>
  <c r="R191"/>
  <c r="P191"/>
  <c r="BI185"/>
  <c r="BH185"/>
  <c r="BG185"/>
  <c r="BF185"/>
  <c r="T185"/>
  <c r="R185"/>
  <c r="P185"/>
  <c r="BI178"/>
  <c r="BH178"/>
  <c r="BG178"/>
  <c r="BF178"/>
  <c r="T178"/>
  <c r="R178"/>
  <c r="P178"/>
  <c r="BI174"/>
  <c r="BH174"/>
  <c r="BG174"/>
  <c r="BF174"/>
  <c r="T174"/>
  <c r="R174"/>
  <c r="P174"/>
  <c r="BI171"/>
  <c r="BH171"/>
  <c r="BG171"/>
  <c r="BF171"/>
  <c r="T171"/>
  <c r="R171"/>
  <c r="P171"/>
  <c r="BI168"/>
  <c r="BH168"/>
  <c r="BG168"/>
  <c r="BF168"/>
  <c r="T168"/>
  <c r="R168"/>
  <c r="P168"/>
  <c r="BI165"/>
  <c r="BH165"/>
  <c r="BG165"/>
  <c r="BF165"/>
  <c r="T165"/>
  <c r="R165"/>
  <c r="P165"/>
  <c r="BI160"/>
  <c r="BH160"/>
  <c r="BG160"/>
  <c r="BF160"/>
  <c r="T160"/>
  <c r="R160"/>
  <c r="P160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T143"/>
  <c r="R144"/>
  <c r="R143"/>
  <c r="P144"/>
  <c r="P143"/>
  <c r="BI140"/>
  <c r="BH140"/>
  <c r="BG140"/>
  <c r="BF140"/>
  <c r="T140"/>
  <c r="R140"/>
  <c r="P140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2"/>
  <c r="BH122"/>
  <c r="BG122"/>
  <c r="BF122"/>
  <c r="T122"/>
  <c r="T121"/>
  <c r="R122"/>
  <c r="R121"/>
  <c r="P122"/>
  <c r="P121"/>
  <c r="BI113"/>
  <c r="BH113"/>
  <c r="BG113"/>
  <c r="BF113"/>
  <c r="T113"/>
  <c r="R113"/>
  <c r="P113"/>
  <c r="BI110"/>
  <c r="BH110"/>
  <c r="BG110"/>
  <c r="BF110"/>
  <c r="T110"/>
  <c r="R110"/>
  <c r="P110"/>
  <c r="BI105"/>
  <c r="BH105"/>
  <c r="BG105"/>
  <c r="BF105"/>
  <c r="T105"/>
  <c r="R105"/>
  <c r="P105"/>
  <c r="BI100"/>
  <c r="BH100"/>
  <c r="BG100"/>
  <c r="BF100"/>
  <c r="T100"/>
  <c r="R100"/>
  <c r="P100"/>
  <c r="J93"/>
  <c r="F93"/>
  <c r="F91"/>
  <c r="E89"/>
  <c r="J58"/>
  <c r="F58"/>
  <c r="F56"/>
  <c r="E54"/>
  <c r="J26"/>
  <c r="E26"/>
  <c r="J94"/>
  <c r="J25"/>
  <c r="J20"/>
  <c r="E20"/>
  <c r="F59"/>
  <c r="J19"/>
  <c r="J14"/>
  <c r="J91"/>
  <c r="E7"/>
  <c r="E85"/>
  <c i="2" r="J39"/>
  <c r="J38"/>
  <c i="1" r="AY56"/>
  <c i="2" r="J37"/>
  <c i="1" r="AX56"/>
  <c i="2" r="BI824"/>
  <c r="BH824"/>
  <c r="BG824"/>
  <c r="BF824"/>
  <c r="T824"/>
  <c r="R824"/>
  <c r="P824"/>
  <c r="BI821"/>
  <c r="BH821"/>
  <c r="BG821"/>
  <c r="BF821"/>
  <c r="T821"/>
  <c r="R821"/>
  <c r="P821"/>
  <c r="BI808"/>
  <c r="BH808"/>
  <c r="BG808"/>
  <c r="BF808"/>
  <c r="T808"/>
  <c r="R808"/>
  <c r="P808"/>
  <c r="BI805"/>
  <c r="BH805"/>
  <c r="BG805"/>
  <c r="BF805"/>
  <c r="T805"/>
  <c r="R805"/>
  <c r="P805"/>
  <c r="BI802"/>
  <c r="BH802"/>
  <c r="BG802"/>
  <c r="BF802"/>
  <c r="T802"/>
  <c r="R802"/>
  <c r="P802"/>
  <c r="BI799"/>
  <c r="BH799"/>
  <c r="BG799"/>
  <c r="BF799"/>
  <c r="T799"/>
  <c r="R799"/>
  <c r="P799"/>
  <c r="BI796"/>
  <c r="BH796"/>
  <c r="BG796"/>
  <c r="BF796"/>
  <c r="T796"/>
  <c r="R796"/>
  <c r="P796"/>
  <c r="BI793"/>
  <c r="BH793"/>
  <c r="BG793"/>
  <c r="BF793"/>
  <c r="T793"/>
  <c r="R793"/>
  <c r="P793"/>
  <c r="BI790"/>
  <c r="BH790"/>
  <c r="BG790"/>
  <c r="BF790"/>
  <c r="T790"/>
  <c r="R790"/>
  <c r="P790"/>
  <c r="BI787"/>
  <c r="BH787"/>
  <c r="BG787"/>
  <c r="BF787"/>
  <c r="T787"/>
  <c r="R787"/>
  <c r="P787"/>
  <c r="BI784"/>
  <c r="BH784"/>
  <c r="BG784"/>
  <c r="BF784"/>
  <c r="T784"/>
  <c r="R784"/>
  <c r="P784"/>
  <c r="BI781"/>
  <c r="BH781"/>
  <c r="BG781"/>
  <c r="BF781"/>
  <c r="T781"/>
  <c r="R781"/>
  <c r="P781"/>
  <c r="BI777"/>
  <c r="BH777"/>
  <c r="BG777"/>
  <c r="BF777"/>
  <c r="T777"/>
  <c r="R777"/>
  <c r="P777"/>
  <c r="BI774"/>
  <c r="BH774"/>
  <c r="BG774"/>
  <c r="BF774"/>
  <c r="T774"/>
  <c r="R774"/>
  <c r="P774"/>
  <c r="BI771"/>
  <c r="BH771"/>
  <c r="BG771"/>
  <c r="BF771"/>
  <c r="T771"/>
  <c r="R771"/>
  <c r="P771"/>
  <c r="BI767"/>
  <c r="BH767"/>
  <c r="BG767"/>
  <c r="BF767"/>
  <c r="T767"/>
  <c r="R767"/>
  <c r="P767"/>
  <c r="BI762"/>
  <c r="BH762"/>
  <c r="BG762"/>
  <c r="BF762"/>
  <c r="T762"/>
  <c r="R762"/>
  <c r="P762"/>
  <c r="BI758"/>
  <c r="BH758"/>
  <c r="BG758"/>
  <c r="BF758"/>
  <c r="T758"/>
  <c r="R758"/>
  <c r="P758"/>
  <c r="BI755"/>
  <c r="BH755"/>
  <c r="BG755"/>
  <c r="BF755"/>
  <c r="T755"/>
  <c r="R755"/>
  <c r="P755"/>
  <c r="BI750"/>
  <c r="BH750"/>
  <c r="BG750"/>
  <c r="BF750"/>
  <c r="T750"/>
  <c r="R750"/>
  <c r="P750"/>
  <c r="BI747"/>
  <c r="BH747"/>
  <c r="BG747"/>
  <c r="BF747"/>
  <c r="T747"/>
  <c r="R747"/>
  <c r="P747"/>
  <c r="BI744"/>
  <c r="BH744"/>
  <c r="BG744"/>
  <c r="BF744"/>
  <c r="T744"/>
  <c r="R744"/>
  <c r="P744"/>
  <c r="BI740"/>
  <c r="BH740"/>
  <c r="BG740"/>
  <c r="BF740"/>
  <c r="T740"/>
  <c r="R740"/>
  <c r="P740"/>
  <c r="BI738"/>
  <c r="BH738"/>
  <c r="BG738"/>
  <c r="BF738"/>
  <c r="T738"/>
  <c r="R738"/>
  <c r="P738"/>
  <c r="BI735"/>
  <c r="BH735"/>
  <c r="BG735"/>
  <c r="BF735"/>
  <c r="T735"/>
  <c r="R735"/>
  <c r="P735"/>
  <c r="BI733"/>
  <c r="BH733"/>
  <c r="BG733"/>
  <c r="BF733"/>
  <c r="T733"/>
  <c r="R733"/>
  <c r="P733"/>
  <c r="BI730"/>
  <c r="BH730"/>
  <c r="BG730"/>
  <c r="BF730"/>
  <c r="T730"/>
  <c r="R730"/>
  <c r="P730"/>
  <c r="BI727"/>
  <c r="BH727"/>
  <c r="BG727"/>
  <c r="BF727"/>
  <c r="T727"/>
  <c r="R727"/>
  <c r="P727"/>
  <c r="BI723"/>
  <c r="BH723"/>
  <c r="BG723"/>
  <c r="BF723"/>
  <c r="T723"/>
  <c r="R723"/>
  <c r="P723"/>
  <c r="BI720"/>
  <c r="BH720"/>
  <c r="BG720"/>
  <c r="BF720"/>
  <c r="T720"/>
  <c r="R720"/>
  <c r="P720"/>
  <c r="BI716"/>
  <c r="BH716"/>
  <c r="BG716"/>
  <c r="BF716"/>
  <c r="T716"/>
  <c r="R716"/>
  <c r="P716"/>
  <c r="BI710"/>
  <c r="BH710"/>
  <c r="BG710"/>
  <c r="BF710"/>
  <c r="T710"/>
  <c r="R710"/>
  <c r="P710"/>
  <c r="BI708"/>
  <c r="BH708"/>
  <c r="BG708"/>
  <c r="BF708"/>
  <c r="T708"/>
  <c r="R708"/>
  <c r="P708"/>
  <c r="BI706"/>
  <c r="BH706"/>
  <c r="BG706"/>
  <c r="BF706"/>
  <c r="T706"/>
  <c r="R706"/>
  <c r="P706"/>
  <c r="BI703"/>
  <c r="BH703"/>
  <c r="BG703"/>
  <c r="BF703"/>
  <c r="T703"/>
  <c r="R703"/>
  <c r="P703"/>
  <c r="BI699"/>
  <c r="BH699"/>
  <c r="BG699"/>
  <c r="BF699"/>
  <c r="T699"/>
  <c r="R699"/>
  <c r="P699"/>
  <c r="BI695"/>
  <c r="BH695"/>
  <c r="BG695"/>
  <c r="BF695"/>
  <c r="T695"/>
  <c r="R695"/>
  <c r="P695"/>
  <c r="BI692"/>
  <c r="BH692"/>
  <c r="BG692"/>
  <c r="BF692"/>
  <c r="T692"/>
  <c r="R692"/>
  <c r="P692"/>
  <c r="BI685"/>
  <c r="BH685"/>
  <c r="BG685"/>
  <c r="BF685"/>
  <c r="T685"/>
  <c r="R685"/>
  <c r="P685"/>
  <c r="BI682"/>
  <c r="BH682"/>
  <c r="BG682"/>
  <c r="BF682"/>
  <c r="T682"/>
  <c r="R682"/>
  <c r="P682"/>
  <c r="BI675"/>
  <c r="BH675"/>
  <c r="BG675"/>
  <c r="BF675"/>
  <c r="T675"/>
  <c r="R675"/>
  <c r="P675"/>
  <c r="BI671"/>
  <c r="BH671"/>
  <c r="BG671"/>
  <c r="BF671"/>
  <c r="T671"/>
  <c r="R671"/>
  <c r="P671"/>
  <c r="BI668"/>
  <c r="BH668"/>
  <c r="BG668"/>
  <c r="BF668"/>
  <c r="T668"/>
  <c r="R668"/>
  <c r="P668"/>
  <c r="BI665"/>
  <c r="BH665"/>
  <c r="BG665"/>
  <c r="BF665"/>
  <c r="T665"/>
  <c r="R665"/>
  <c r="P665"/>
  <c r="BI661"/>
  <c r="BH661"/>
  <c r="BG661"/>
  <c r="BF661"/>
  <c r="T661"/>
  <c r="R661"/>
  <c r="P661"/>
  <c r="BI657"/>
  <c r="BH657"/>
  <c r="BG657"/>
  <c r="BF657"/>
  <c r="T657"/>
  <c r="R657"/>
  <c r="P657"/>
  <c r="BI653"/>
  <c r="BH653"/>
  <c r="BG653"/>
  <c r="BF653"/>
  <c r="T653"/>
  <c r="R653"/>
  <c r="P653"/>
  <c r="BI649"/>
  <c r="BH649"/>
  <c r="BG649"/>
  <c r="BF649"/>
  <c r="T649"/>
  <c r="R649"/>
  <c r="P649"/>
  <c r="BI646"/>
  <c r="BH646"/>
  <c r="BG646"/>
  <c r="BF646"/>
  <c r="T646"/>
  <c r="R646"/>
  <c r="P646"/>
  <c r="BI643"/>
  <c r="BH643"/>
  <c r="BG643"/>
  <c r="BF643"/>
  <c r="T643"/>
  <c r="R643"/>
  <c r="P643"/>
  <c r="BI638"/>
  <c r="BH638"/>
  <c r="BG638"/>
  <c r="BF638"/>
  <c r="T638"/>
  <c r="R638"/>
  <c r="P638"/>
  <c r="BI634"/>
  <c r="BH634"/>
  <c r="BG634"/>
  <c r="BF634"/>
  <c r="T634"/>
  <c r="R634"/>
  <c r="P634"/>
  <c r="BI631"/>
  <c r="BH631"/>
  <c r="BG631"/>
  <c r="BF631"/>
  <c r="T631"/>
  <c r="R631"/>
  <c r="P631"/>
  <c r="BI626"/>
  <c r="BH626"/>
  <c r="BG626"/>
  <c r="BF626"/>
  <c r="T626"/>
  <c r="R626"/>
  <c r="P626"/>
  <c r="BI621"/>
  <c r="BH621"/>
  <c r="BG621"/>
  <c r="BF621"/>
  <c r="T621"/>
  <c r="T620"/>
  <c r="R621"/>
  <c r="R620"/>
  <c r="P621"/>
  <c r="P620"/>
  <c r="BI617"/>
  <c r="BH617"/>
  <c r="BG617"/>
  <c r="BF617"/>
  <c r="T617"/>
  <c r="R617"/>
  <c r="P617"/>
  <c r="BI613"/>
  <c r="BH613"/>
  <c r="BG613"/>
  <c r="BF613"/>
  <c r="T613"/>
  <c r="R613"/>
  <c r="P613"/>
  <c r="BI606"/>
  <c r="BH606"/>
  <c r="BG606"/>
  <c r="BF606"/>
  <c r="T606"/>
  <c r="R606"/>
  <c r="P606"/>
  <c r="BI602"/>
  <c r="BH602"/>
  <c r="BG602"/>
  <c r="BF602"/>
  <c r="T602"/>
  <c r="R602"/>
  <c r="P602"/>
  <c r="BI599"/>
  <c r="BH599"/>
  <c r="BG599"/>
  <c r="BF599"/>
  <c r="T599"/>
  <c r="R599"/>
  <c r="P599"/>
  <c r="BI596"/>
  <c r="BH596"/>
  <c r="BG596"/>
  <c r="BF596"/>
  <c r="T596"/>
  <c r="R596"/>
  <c r="P596"/>
  <c r="BI593"/>
  <c r="BH593"/>
  <c r="BG593"/>
  <c r="BF593"/>
  <c r="T593"/>
  <c r="R593"/>
  <c r="P593"/>
  <c r="BI590"/>
  <c r="BH590"/>
  <c r="BG590"/>
  <c r="BF590"/>
  <c r="T590"/>
  <c r="R590"/>
  <c r="P590"/>
  <c r="BI588"/>
  <c r="BH588"/>
  <c r="BG588"/>
  <c r="BF588"/>
  <c r="T588"/>
  <c r="R588"/>
  <c r="P588"/>
  <c r="BI584"/>
  <c r="BH584"/>
  <c r="BG584"/>
  <c r="BF584"/>
  <c r="T584"/>
  <c r="R584"/>
  <c r="P584"/>
  <c r="BI580"/>
  <c r="BH580"/>
  <c r="BG580"/>
  <c r="BF580"/>
  <c r="T580"/>
  <c r="R580"/>
  <c r="P580"/>
  <c r="BI576"/>
  <c r="BH576"/>
  <c r="BG576"/>
  <c r="BF576"/>
  <c r="T576"/>
  <c r="R576"/>
  <c r="P576"/>
  <c r="BI573"/>
  <c r="BH573"/>
  <c r="BG573"/>
  <c r="BF573"/>
  <c r="T573"/>
  <c r="R573"/>
  <c r="P573"/>
  <c r="BI570"/>
  <c r="BH570"/>
  <c r="BG570"/>
  <c r="BF570"/>
  <c r="T570"/>
  <c r="R570"/>
  <c r="P570"/>
  <c r="BI567"/>
  <c r="BH567"/>
  <c r="BG567"/>
  <c r="BF567"/>
  <c r="T567"/>
  <c r="R567"/>
  <c r="P567"/>
  <c r="BI564"/>
  <c r="BH564"/>
  <c r="BG564"/>
  <c r="BF564"/>
  <c r="T564"/>
  <c r="R564"/>
  <c r="P564"/>
  <c r="BI561"/>
  <c r="BH561"/>
  <c r="BG561"/>
  <c r="BF561"/>
  <c r="T561"/>
  <c r="R561"/>
  <c r="P561"/>
  <c r="BI558"/>
  <c r="BH558"/>
  <c r="BG558"/>
  <c r="BF558"/>
  <c r="T558"/>
  <c r="R558"/>
  <c r="P558"/>
  <c r="BI555"/>
  <c r="BH555"/>
  <c r="BG555"/>
  <c r="BF555"/>
  <c r="T555"/>
  <c r="R555"/>
  <c r="P555"/>
  <c r="BI552"/>
  <c r="BH552"/>
  <c r="BG552"/>
  <c r="BF552"/>
  <c r="T552"/>
  <c r="R552"/>
  <c r="P552"/>
  <c r="BI549"/>
  <c r="BH549"/>
  <c r="BG549"/>
  <c r="BF549"/>
  <c r="T549"/>
  <c r="R549"/>
  <c r="P549"/>
  <c r="BI544"/>
  <c r="BH544"/>
  <c r="BG544"/>
  <c r="BF544"/>
  <c r="T544"/>
  <c r="R544"/>
  <c r="P544"/>
  <c r="BI541"/>
  <c r="BH541"/>
  <c r="BG541"/>
  <c r="BF541"/>
  <c r="T541"/>
  <c r="R541"/>
  <c r="P541"/>
  <c r="BI538"/>
  <c r="BH538"/>
  <c r="BG538"/>
  <c r="BF538"/>
  <c r="T538"/>
  <c r="R538"/>
  <c r="P538"/>
  <c r="BI535"/>
  <c r="BH535"/>
  <c r="BG535"/>
  <c r="BF535"/>
  <c r="T535"/>
  <c r="R535"/>
  <c r="P535"/>
  <c r="BI532"/>
  <c r="BH532"/>
  <c r="BG532"/>
  <c r="BF532"/>
  <c r="T532"/>
  <c r="R532"/>
  <c r="P532"/>
  <c r="BI529"/>
  <c r="BH529"/>
  <c r="BG529"/>
  <c r="BF529"/>
  <c r="T529"/>
  <c r="R529"/>
  <c r="P529"/>
  <c r="BI525"/>
  <c r="BH525"/>
  <c r="BG525"/>
  <c r="BF525"/>
  <c r="T525"/>
  <c r="R525"/>
  <c r="P525"/>
  <c r="BI521"/>
  <c r="BH521"/>
  <c r="BG521"/>
  <c r="BF521"/>
  <c r="T521"/>
  <c r="R521"/>
  <c r="P521"/>
  <c r="BI517"/>
  <c r="BH517"/>
  <c r="BG517"/>
  <c r="BF517"/>
  <c r="T517"/>
  <c r="R517"/>
  <c r="P517"/>
  <c r="BI513"/>
  <c r="BH513"/>
  <c r="BG513"/>
  <c r="BF513"/>
  <c r="T513"/>
  <c r="R513"/>
  <c r="P513"/>
  <c r="BI508"/>
  <c r="BH508"/>
  <c r="BG508"/>
  <c r="BF508"/>
  <c r="T508"/>
  <c r="R508"/>
  <c r="P508"/>
  <c r="BI502"/>
  <c r="BH502"/>
  <c r="BG502"/>
  <c r="BF502"/>
  <c r="T502"/>
  <c r="R502"/>
  <c r="P502"/>
  <c r="BI497"/>
  <c r="BH497"/>
  <c r="BG497"/>
  <c r="BF497"/>
  <c r="T497"/>
  <c r="R497"/>
  <c r="P497"/>
  <c r="BI494"/>
  <c r="BH494"/>
  <c r="BG494"/>
  <c r="BF494"/>
  <c r="T494"/>
  <c r="R494"/>
  <c r="P494"/>
  <c r="BI492"/>
  <c r="BH492"/>
  <c r="BG492"/>
  <c r="BF492"/>
  <c r="T492"/>
  <c r="R492"/>
  <c r="P492"/>
  <c r="BI488"/>
  <c r="BH488"/>
  <c r="BG488"/>
  <c r="BF488"/>
  <c r="T488"/>
  <c r="R488"/>
  <c r="P488"/>
  <c r="BI482"/>
  <c r="BH482"/>
  <c r="BG482"/>
  <c r="BF482"/>
  <c r="T482"/>
  <c r="R482"/>
  <c r="P482"/>
  <c r="BI479"/>
  <c r="BH479"/>
  <c r="BG479"/>
  <c r="BF479"/>
  <c r="T479"/>
  <c r="R479"/>
  <c r="P479"/>
  <c r="BI476"/>
  <c r="BH476"/>
  <c r="BG476"/>
  <c r="BF476"/>
  <c r="T476"/>
  <c r="R476"/>
  <c r="P476"/>
  <c r="BI472"/>
  <c r="BH472"/>
  <c r="BG472"/>
  <c r="BF472"/>
  <c r="T472"/>
  <c r="R472"/>
  <c r="P472"/>
  <c r="BI469"/>
  <c r="BH469"/>
  <c r="BG469"/>
  <c r="BF469"/>
  <c r="T469"/>
  <c r="R469"/>
  <c r="P469"/>
  <c r="BI466"/>
  <c r="BH466"/>
  <c r="BG466"/>
  <c r="BF466"/>
  <c r="T466"/>
  <c r="R466"/>
  <c r="P466"/>
  <c r="BI462"/>
  <c r="BH462"/>
  <c r="BG462"/>
  <c r="BF462"/>
  <c r="T462"/>
  <c r="R462"/>
  <c r="P462"/>
  <c r="BI459"/>
  <c r="BH459"/>
  <c r="BG459"/>
  <c r="BF459"/>
  <c r="T459"/>
  <c r="R459"/>
  <c r="P459"/>
  <c r="BI456"/>
  <c r="BH456"/>
  <c r="BG456"/>
  <c r="BF456"/>
  <c r="T456"/>
  <c r="R456"/>
  <c r="P456"/>
  <c r="BI453"/>
  <c r="BH453"/>
  <c r="BG453"/>
  <c r="BF453"/>
  <c r="T453"/>
  <c r="R453"/>
  <c r="P453"/>
  <c r="BI449"/>
  <c r="BH449"/>
  <c r="BG449"/>
  <c r="BF449"/>
  <c r="T449"/>
  <c r="R449"/>
  <c r="P449"/>
  <c r="BI442"/>
  <c r="BH442"/>
  <c r="BG442"/>
  <c r="BF442"/>
  <c r="T442"/>
  <c r="R442"/>
  <c r="P442"/>
  <c r="BI438"/>
  <c r="BH438"/>
  <c r="BG438"/>
  <c r="BF438"/>
  <c r="T438"/>
  <c r="R438"/>
  <c r="P438"/>
  <c r="BI435"/>
  <c r="BH435"/>
  <c r="BG435"/>
  <c r="BF435"/>
  <c r="T435"/>
  <c r="R435"/>
  <c r="P435"/>
  <c r="BI429"/>
  <c r="BH429"/>
  <c r="BG429"/>
  <c r="BF429"/>
  <c r="T429"/>
  <c r="R429"/>
  <c r="P429"/>
  <c r="BI420"/>
  <c r="BH420"/>
  <c r="BG420"/>
  <c r="BF420"/>
  <c r="T420"/>
  <c r="R420"/>
  <c r="P420"/>
  <c r="BI413"/>
  <c r="BH413"/>
  <c r="BG413"/>
  <c r="BF413"/>
  <c r="T413"/>
  <c r="R413"/>
  <c r="P413"/>
  <c r="BI398"/>
  <c r="BH398"/>
  <c r="BG398"/>
  <c r="BF398"/>
  <c r="T398"/>
  <c r="R398"/>
  <c r="P398"/>
  <c r="BI386"/>
  <c r="BH386"/>
  <c r="BG386"/>
  <c r="BF386"/>
  <c r="T386"/>
  <c r="R386"/>
  <c r="P386"/>
  <c r="BI383"/>
  <c r="BH383"/>
  <c r="BG383"/>
  <c r="BF383"/>
  <c r="T383"/>
  <c r="R383"/>
  <c r="P383"/>
  <c r="BI379"/>
  <c r="BH379"/>
  <c r="BG379"/>
  <c r="BF379"/>
  <c r="T379"/>
  <c r="R379"/>
  <c r="P379"/>
  <c r="BI374"/>
  <c r="BH374"/>
  <c r="BG374"/>
  <c r="BF374"/>
  <c r="T374"/>
  <c r="R374"/>
  <c r="P374"/>
  <c r="BI366"/>
  <c r="BH366"/>
  <c r="BG366"/>
  <c r="BF366"/>
  <c r="T366"/>
  <c r="R366"/>
  <c r="P366"/>
  <c r="BI362"/>
  <c r="BH362"/>
  <c r="BG362"/>
  <c r="BF362"/>
  <c r="T362"/>
  <c r="R362"/>
  <c r="P362"/>
  <c r="BI354"/>
  <c r="BH354"/>
  <c r="BG354"/>
  <c r="BF354"/>
  <c r="T354"/>
  <c r="R354"/>
  <c r="P354"/>
  <c r="BI351"/>
  <c r="BH351"/>
  <c r="BG351"/>
  <c r="BF351"/>
  <c r="T351"/>
  <c r="R351"/>
  <c r="P351"/>
  <c r="BI348"/>
  <c r="BH348"/>
  <c r="BG348"/>
  <c r="BF348"/>
  <c r="T348"/>
  <c r="R348"/>
  <c r="P348"/>
  <c r="BI344"/>
  <c r="BH344"/>
  <c r="BG344"/>
  <c r="BF344"/>
  <c r="T344"/>
  <c r="R344"/>
  <c r="P344"/>
  <c r="BI341"/>
  <c r="BH341"/>
  <c r="BG341"/>
  <c r="BF341"/>
  <c r="T341"/>
  <c r="R341"/>
  <c r="P341"/>
  <c r="BI335"/>
  <c r="BH335"/>
  <c r="BG335"/>
  <c r="BF335"/>
  <c r="T335"/>
  <c r="R335"/>
  <c r="P335"/>
  <c r="BI332"/>
  <c r="BH332"/>
  <c r="BG332"/>
  <c r="BF332"/>
  <c r="T332"/>
  <c r="R332"/>
  <c r="P332"/>
  <c r="BI324"/>
  <c r="BH324"/>
  <c r="BG324"/>
  <c r="BF324"/>
  <c r="T324"/>
  <c r="R324"/>
  <c r="P324"/>
  <c r="BI314"/>
  <c r="BH314"/>
  <c r="BG314"/>
  <c r="BF314"/>
  <c r="T314"/>
  <c r="R314"/>
  <c r="P314"/>
  <c r="BI304"/>
  <c r="BH304"/>
  <c r="BG304"/>
  <c r="BF304"/>
  <c r="T304"/>
  <c r="R304"/>
  <c r="P304"/>
  <c r="BI301"/>
  <c r="BH301"/>
  <c r="BG301"/>
  <c r="BF301"/>
  <c r="T301"/>
  <c r="R301"/>
  <c r="P301"/>
  <c r="BI296"/>
  <c r="BH296"/>
  <c r="BG296"/>
  <c r="BF296"/>
  <c r="T296"/>
  <c r="R296"/>
  <c r="P296"/>
  <c r="BI289"/>
  <c r="BH289"/>
  <c r="BG289"/>
  <c r="BF289"/>
  <c r="T289"/>
  <c r="R289"/>
  <c r="P289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5"/>
  <c r="BH255"/>
  <c r="BG255"/>
  <c r="BF255"/>
  <c r="T255"/>
  <c r="R255"/>
  <c r="P255"/>
  <c r="BI251"/>
  <c r="BH251"/>
  <c r="BG251"/>
  <c r="BF251"/>
  <c r="T251"/>
  <c r="R251"/>
  <c r="P251"/>
  <c r="BI241"/>
  <c r="BH241"/>
  <c r="BG241"/>
  <c r="BF241"/>
  <c r="T241"/>
  <c r="R241"/>
  <c r="P241"/>
  <c r="BI237"/>
  <c r="BH237"/>
  <c r="BG237"/>
  <c r="BF237"/>
  <c r="T237"/>
  <c r="R237"/>
  <c r="P237"/>
  <c r="BI232"/>
  <c r="BH232"/>
  <c r="BG232"/>
  <c r="BF232"/>
  <c r="T232"/>
  <c r="R232"/>
  <c r="P232"/>
  <c r="BI229"/>
  <c r="BH229"/>
  <c r="BG229"/>
  <c r="BF229"/>
  <c r="T229"/>
  <c r="R229"/>
  <c r="P229"/>
  <c r="BI226"/>
  <c r="BH226"/>
  <c r="BG226"/>
  <c r="BF226"/>
  <c r="T226"/>
  <c r="R226"/>
  <c r="P226"/>
  <c r="BI223"/>
  <c r="BH223"/>
  <c r="BG223"/>
  <c r="BF223"/>
  <c r="T223"/>
  <c r="R223"/>
  <c r="P223"/>
  <c r="BI219"/>
  <c r="BH219"/>
  <c r="BG219"/>
  <c r="BF219"/>
  <c r="T219"/>
  <c r="R219"/>
  <c r="P219"/>
  <c r="BI215"/>
  <c r="BH215"/>
  <c r="BG215"/>
  <c r="BF215"/>
  <c r="T215"/>
  <c r="R215"/>
  <c r="P215"/>
  <c r="BI207"/>
  <c r="BH207"/>
  <c r="BG207"/>
  <c r="BF207"/>
  <c r="T207"/>
  <c r="R207"/>
  <c r="P207"/>
  <c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5"/>
  <c r="BH185"/>
  <c r="BG185"/>
  <c r="BF185"/>
  <c r="T185"/>
  <c r="R185"/>
  <c r="P185"/>
  <c r="BI179"/>
  <c r="BH179"/>
  <c r="BG179"/>
  <c r="BF179"/>
  <c r="T179"/>
  <c r="R179"/>
  <c r="P179"/>
  <c r="BI174"/>
  <c r="BH174"/>
  <c r="BG174"/>
  <c r="BF174"/>
  <c r="T174"/>
  <c r="R174"/>
  <c r="P174"/>
  <c r="BI170"/>
  <c r="BH170"/>
  <c r="BG170"/>
  <c r="BF170"/>
  <c r="T170"/>
  <c r="R170"/>
  <c r="P170"/>
  <c r="BI165"/>
  <c r="BH165"/>
  <c r="BG165"/>
  <c r="BF165"/>
  <c r="T165"/>
  <c r="R165"/>
  <c r="P165"/>
  <c r="BI160"/>
  <c r="BH160"/>
  <c r="BG160"/>
  <c r="BF160"/>
  <c r="T160"/>
  <c r="R160"/>
  <c r="P160"/>
  <c r="BI157"/>
  <c r="BH157"/>
  <c r="BG157"/>
  <c r="BF157"/>
  <c r="T157"/>
  <c r="R157"/>
  <c r="P157"/>
  <c r="BI152"/>
  <c r="BH152"/>
  <c r="BG152"/>
  <c r="BF152"/>
  <c r="T152"/>
  <c r="R152"/>
  <c r="P152"/>
  <c r="BI149"/>
  <c r="BH149"/>
  <c r="BG149"/>
  <c r="BF149"/>
  <c r="T149"/>
  <c r="R149"/>
  <c r="P149"/>
  <c r="BI144"/>
  <c r="BH144"/>
  <c r="BG144"/>
  <c r="BF144"/>
  <c r="T144"/>
  <c r="R144"/>
  <c r="P144"/>
  <c r="BI141"/>
  <c r="BH141"/>
  <c r="BG141"/>
  <c r="BF141"/>
  <c r="T141"/>
  <c r="R141"/>
  <c r="P141"/>
  <c r="BI137"/>
  <c r="BH137"/>
  <c r="BG137"/>
  <c r="BF137"/>
  <c r="T137"/>
  <c r="R137"/>
  <c r="P137"/>
  <c r="BI135"/>
  <c r="BH135"/>
  <c r="BG135"/>
  <c r="BF135"/>
  <c r="T135"/>
  <c r="R135"/>
  <c r="P135"/>
  <c r="BI130"/>
  <c r="BH130"/>
  <c r="BG130"/>
  <c r="BF130"/>
  <c r="T130"/>
  <c r="R130"/>
  <c r="P130"/>
  <c r="BI126"/>
  <c r="BH126"/>
  <c r="BG126"/>
  <c r="BF126"/>
  <c r="T126"/>
  <c r="R126"/>
  <c r="P126"/>
  <c r="BI123"/>
  <c r="BH123"/>
  <c r="BG123"/>
  <c r="BF123"/>
  <c r="T123"/>
  <c r="R123"/>
  <c r="P123"/>
  <c r="BI115"/>
  <c r="BH115"/>
  <c r="BG115"/>
  <c r="BF115"/>
  <c r="T115"/>
  <c r="R115"/>
  <c r="P115"/>
  <c r="BI112"/>
  <c r="BH112"/>
  <c r="BG112"/>
  <c r="BF112"/>
  <c r="T112"/>
  <c r="R112"/>
  <c r="P112"/>
  <c r="BI109"/>
  <c r="BH109"/>
  <c r="BG109"/>
  <c r="BF109"/>
  <c r="T109"/>
  <c r="R109"/>
  <c r="P109"/>
  <c r="BI106"/>
  <c r="BH106"/>
  <c r="BG106"/>
  <c r="BF106"/>
  <c r="T106"/>
  <c r="R106"/>
  <c r="P106"/>
  <c r="J99"/>
  <c r="F99"/>
  <c r="F97"/>
  <c r="E95"/>
  <c r="J58"/>
  <c r="F58"/>
  <c r="F56"/>
  <c r="E54"/>
  <c r="J26"/>
  <c r="E26"/>
  <c r="J59"/>
  <c r="J25"/>
  <c r="J20"/>
  <c r="E20"/>
  <c r="F100"/>
  <c r="J19"/>
  <c r="J14"/>
  <c r="J97"/>
  <c r="E7"/>
  <c r="E50"/>
  <c i="1" r="L50"/>
  <c r="AM50"/>
  <c r="AM49"/>
  <c r="L49"/>
  <c r="AM47"/>
  <c r="L47"/>
  <c r="L45"/>
  <c r="L44"/>
  <c i="6" r="BK198"/>
  <c i="2" r="J226"/>
  <c r="J141"/>
  <c r="BK314"/>
  <c r="J324"/>
  <c r="F37"/>
  <c r="BK241"/>
  <c r="BK109"/>
  <c r="J558"/>
  <c i="3" r="BK280"/>
  <c r="BK302"/>
  <c r="BK140"/>
  <c i="4" r="J128"/>
  <c r="BK108"/>
  <c i="5" r="J128"/>
  <c i="6" r="BK213"/>
  <c i="2" r="BK685"/>
  <c r="BK459"/>
  <c r="BK362"/>
  <c r="BK558"/>
  <c r="J374"/>
  <c r="BK386"/>
  <c r="J223"/>
  <c r="BK657"/>
  <c i="5" r="BK144"/>
  <c r="J102"/>
  <c i="6" r="BK111"/>
  <c i="7" r="BK93"/>
  <c i="2" r="J348"/>
  <c r="BK185"/>
  <c r="BK449"/>
  <c r="J229"/>
  <c i="4" r="BK130"/>
  <c i="6" r="BK232"/>
  <c r="BK222"/>
  <c r="BK168"/>
  <c i="2" r="BK351"/>
  <c r="BK793"/>
  <c i="4" r="J125"/>
  <c r="BK94"/>
  <c i="5" r="J136"/>
  <c i="6" r="BK238"/>
  <c i="2" r="J335"/>
  <c r="J588"/>
  <c r="J638"/>
  <c r="J112"/>
  <c r="J179"/>
  <c r="J251"/>
  <c r="BK398"/>
  <c r="J174"/>
  <c r="J263"/>
  <c r="BK802"/>
  <c i="3" r="BK219"/>
  <c r="J244"/>
  <c r="J149"/>
  <c r="J133"/>
  <c i="4" r="J156"/>
  <c i="5" r="BK104"/>
  <c i="2" r="BK703"/>
  <c r="J304"/>
  <c r="J482"/>
  <c i="3" r="J308"/>
  <c r="BK252"/>
  <c i="4" r="J121"/>
  <c i="6" r="J232"/>
  <c r="J260"/>
  <c i="5" r="BK120"/>
  <c i="6" r="J255"/>
  <c r="J160"/>
  <c i="7" r="BK97"/>
  <c i="2" r="BK223"/>
  <c r="BK767"/>
  <c r="J750"/>
  <c r="J653"/>
  <c r="J793"/>
  <c i="3" r="J284"/>
  <c r="J312"/>
  <c r="BK216"/>
  <c i="4" r="J108"/>
  <c r="J100"/>
  <c i="6" r="J228"/>
  <c r="J269"/>
  <c r="BK143"/>
  <c i="2" r="J767"/>
  <c r="BK482"/>
  <c r="BK275"/>
  <c r="J631"/>
  <c i="6" r="J156"/>
  <c i="2" r="BK573"/>
  <c r="BK137"/>
  <c i="3" r="J165"/>
  <c i="4" r="BK137"/>
  <c i="2" r="J472"/>
  <c r="J494"/>
  <c i="3" r="J235"/>
  <c i="4" r="BK142"/>
  <c i="6" r="BK182"/>
  <c i="7" r="J100"/>
  <c i="2" r="BK549"/>
  <c r="BK324"/>
  <c r="J692"/>
  <c i="5" r="J110"/>
  <c i="6" r="J168"/>
  <c r="J198"/>
  <c i="2" r="J453"/>
  <c r="BK226"/>
  <c i="3" r="J262"/>
  <c i="4" r="BK167"/>
  <c i="5" r="J130"/>
  <c i="6" r="J104"/>
  <c i="2" r="J564"/>
  <c r="J735"/>
  <c r="J289"/>
  <c r="J606"/>
  <c i="3" r="BK130"/>
  <c r="BK291"/>
  <c r="J113"/>
  <c i="4" r="BK169"/>
  <c i="2" r="BK555"/>
  <c r="J255"/>
  <c i="3" r="BK284"/>
  <c r="J199"/>
  <c r="BK160"/>
  <c i="4" r="J94"/>
  <c i="5" r="J118"/>
  <c r="J98"/>
  <c i="6" r="BK95"/>
  <c i="5" r="J122"/>
  <c i="6" r="BK115"/>
  <c r="BK132"/>
  <c r="BK100"/>
  <c i="2" r="BK617"/>
  <c r="J590"/>
  <c r="BK502"/>
  <c r="J781"/>
  <c r="BK716"/>
  <c r="J799"/>
  <c i="3" r="J297"/>
  <c r="BK205"/>
  <c r="BK297"/>
  <c i="4" r="J146"/>
  <c i="5" r="J146"/>
  <c i="6" r="J176"/>
  <c i="2" r="J260"/>
  <c r="J126"/>
  <c i="3" r="J140"/>
  <c i="4" r="BK118"/>
  <c r="BK100"/>
  <c i="6" r="BK216"/>
  <c r="J100"/>
  <c i="2" r="BK141"/>
  <c r="J362"/>
  <c r="J535"/>
  <c r="BK808"/>
  <c i="3" r="BK308"/>
  <c r="J280"/>
  <c r="BK259"/>
  <c r="BK152"/>
  <c i="4" r="J116"/>
  <c i="6" r="J153"/>
  <c i="2" r="J774"/>
  <c r="BK335"/>
  <c i="6" r="J124"/>
  <c r="BK163"/>
  <c i="7" r="BK89"/>
  <c i="3" r="J174"/>
  <c i="4" r="J154"/>
  <c r="BK92"/>
  <c i="2" r="F39"/>
  <c r="BK631"/>
  <c r="BK692"/>
  <c i="3" r="BK223"/>
  <c r="BK178"/>
  <c i="5" r="BK100"/>
  <c i="6" r="BK245"/>
  <c r="J225"/>
  <c r="J216"/>
  <c i="2" r="J332"/>
  <c r="J593"/>
  <c r="J671"/>
  <c r="J386"/>
  <c r="J272"/>
  <c i="4" r="BK125"/>
  <c i="2" r="J517"/>
  <c r="BK593"/>
  <c r="BK126"/>
  <c r="J555"/>
  <c r="J438"/>
  <c i="3" r="J276"/>
  <c r="J294"/>
  <c i="4" r="J165"/>
  <c r="BK110"/>
  <c i="5" r="J120"/>
  <c i="6" r="J245"/>
  <c r="BK282"/>
  <c r="J213"/>
  <c i="2" r="J634"/>
  <c r="BK602"/>
  <c r="J123"/>
  <c r="J301"/>
  <c r="J459"/>
  <c r="J685"/>
  <c i="4" r="J118"/>
  <c i="5" r="J94"/>
  <c i="6" r="J189"/>
  <c r="J252"/>
  <c r="J163"/>
  <c i="2" r="BK723"/>
  <c r="BK160"/>
  <c r="BK584"/>
  <c r="J149"/>
  <c i="3" r="BK300"/>
  <c r="BK149"/>
  <c r="BK191"/>
  <c r="BK174"/>
  <c i="4" r="J135"/>
  <c i="6" r="BK278"/>
  <c r="BK121"/>
  <c r="BK179"/>
  <c i="2" r="J699"/>
  <c r="BK123"/>
  <c r="BK438"/>
  <c r="BK750"/>
  <c i="3" r="J195"/>
  <c r="BK262"/>
  <c r="BK122"/>
  <c i="4" r="J175"/>
  <c i="5" r="J116"/>
  <c r="BK134"/>
  <c i="6" r="BK104"/>
  <c i="2" r="J646"/>
  <c r="BK174"/>
  <c r="J682"/>
  <c r="J137"/>
  <c r="J497"/>
  <c r="BK538"/>
  <c r="BK149"/>
  <c r="BK207"/>
  <c i="5" r="BK142"/>
  <c r="BK128"/>
  <c i="6" r="J210"/>
  <c r="J222"/>
  <c i="2" r="BK708"/>
  <c r="J232"/>
  <c r="BK613"/>
  <c r="J488"/>
  <c r="J599"/>
  <c r="BK695"/>
  <c i="5" r="J90"/>
  <c i="6" r="J242"/>
  <c r="BK225"/>
  <c r="J128"/>
  <c i="2" r="J720"/>
  <c r="J675"/>
  <c i="3" r="BK100"/>
  <c i="4" r="BK148"/>
  <c r="J92"/>
  <c i="5" r="BK94"/>
  <c i="2" r="J613"/>
  <c r="BK170"/>
  <c r="BK494"/>
  <c r="J584"/>
  <c r="J219"/>
  <c r="BK304"/>
  <c r="BK706"/>
  <c r="J456"/>
  <c i="3" r="J317"/>
  <c r="J227"/>
  <c r="J100"/>
  <c r="BK133"/>
  <c i="5" r="BK108"/>
  <c r="J132"/>
  <c i="2" r="J787"/>
  <c i="3" r="BK213"/>
  <c i="4" r="BK98"/>
  <c i="6" r="J275"/>
  <c i="2" r="J727"/>
  <c r="BK590"/>
  <c r="J479"/>
  <c i="4" r="BK139"/>
  <c i="2" r="J790"/>
  <c r="BK255"/>
  <c r="J241"/>
  <c r="BK771"/>
  <c i="3" r="J255"/>
  <c r="J288"/>
  <c r="BK136"/>
  <c i="4" r="J104"/>
  <c r="J112"/>
  <c i="5" r="BK122"/>
  <c i="6" r="BK189"/>
  <c r="J107"/>
  <c i="4" r="BK104"/>
  <c i="5" r="BK136"/>
  <c i="6" r="BK242"/>
  <c r="J288"/>
  <c r="J111"/>
  <c r="BK266"/>
  <c i="2" r="J708"/>
  <c r="J570"/>
  <c r="J824"/>
  <c r="BK420"/>
  <c r="BK190"/>
  <c r="BK521"/>
  <c r="BK727"/>
  <c r="BK774"/>
  <c r="BK466"/>
  <c i="5" r="J140"/>
  <c i="2" r="BK442"/>
  <c r="BK272"/>
  <c r="J508"/>
  <c i="3" r="BK144"/>
  <c r="J144"/>
  <c i="5" r="BK106"/>
  <c i="6" r="J179"/>
  <c r="BK118"/>
  <c i="2" r="J706"/>
  <c r="BK152"/>
  <c r="J275"/>
  <c r="BK179"/>
  <c i="3" r="J185"/>
  <c r="J127"/>
  <c i="6" r="BK269"/>
  <c i="2" r="J777"/>
  <c r="BK413"/>
  <c r="J195"/>
  <c r="J755"/>
  <c i="3" r="BK268"/>
  <c r="BK113"/>
  <c i="4" r="J150"/>
  <c r="BK121"/>
  <c i="2" r="BK668"/>
  <c i="4" r="BK156"/>
  <c i="5" r="J114"/>
  <c i="6" r="BK219"/>
  <c i="2" r="BK567"/>
  <c r="J513"/>
  <c r="BK479"/>
  <c i="5" r="BK146"/>
  <c i="6" r="J250"/>
  <c i="2" r="J521"/>
  <c r="BK215"/>
  <c i="3" r="J136"/>
  <c r="BK168"/>
  <c i="4" r="J142"/>
  <c i="6" r="J182"/>
  <c i="2" r="J573"/>
  <c r="BK219"/>
  <c i="3" r="BK110"/>
  <c i="4" r="BK116"/>
  <c i="6" r="BK128"/>
  <c i="2" r="BK762"/>
  <c r="BK552"/>
  <c r="BK157"/>
  <c r="BK544"/>
  <c i="5" r="J92"/>
  <c i="7" r="J86"/>
  <c i="2" r="BK106"/>
  <c r="J170"/>
  <c r="J649"/>
  <c i="6" r="BK185"/>
  <c i="7" r="BK100"/>
  <c i="4" r="BK114"/>
  <c r="BK106"/>
  <c i="2" r="BK781"/>
  <c r="J771"/>
  <c r="BK576"/>
  <c r="J469"/>
  <c r="J602"/>
  <c r="J747"/>
  <c i="3" r="J268"/>
  <c i="4" r="BK96"/>
  <c i="2" r="BK492"/>
  <c i="3" r="J213"/>
  <c i="5" r="BK112"/>
  <c i="6" r="J95"/>
  <c i="2" r="BK675"/>
  <c r="BK525"/>
  <c r="J207"/>
  <c r="J733"/>
  <c r="BK758"/>
  <c r="J621"/>
  <c r="BK379"/>
  <c i="3" r="BK209"/>
  <c r="J259"/>
  <c r="BK276"/>
  <c i="4" r="J167"/>
  <c r="J133"/>
  <c i="5" r="J100"/>
  <c i="6" r="J138"/>
  <c r="J262"/>
  <c i="2" r="BK744"/>
  <c r="BK508"/>
  <c r="J366"/>
  <c r="BK341"/>
  <c r="BK740"/>
  <c r="J567"/>
  <c i="4" r="BK102"/>
  <c i="2" r="J723"/>
  <c r="BK665"/>
  <c r="J420"/>
  <c r="BK130"/>
  <c r="J190"/>
  <c i="3" r="BK240"/>
  <c r="BK288"/>
  <c r="J219"/>
  <c i="4" r="J110"/>
  <c i="3" r="J155"/>
  <c i="4" r="J98"/>
  <c i="6" r="BK171"/>
  <c r="BK206"/>
  <c i="7" r="BK86"/>
  <c i="2" r="BK229"/>
  <c r="J576"/>
  <c r="J383"/>
  <c r="J351"/>
  <c r="BK784"/>
  <c r="BK366"/>
  <c i="4" r="BK112"/>
  <c i="5" r="BK124"/>
  <c i="6" r="J282"/>
  <c r="J143"/>
  <c r="BK147"/>
  <c i="2" r="BK821"/>
  <c r="BK671"/>
  <c r="BK649"/>
  <c i="3" r="BK306"/>
  <c r="J265"/>
  <c r="J302"/>
  <c i="4" r="BK152"/>
  <c r="J148"/>
  <c i="5" r="J142"/>
  <c i="6" r="BK235"/>
  <c r="BK124"/>
  <c i="2" r="BK699"/>
  <c r="J596"/>
  <c r="BK643"/>
  <c i="3" r="J272"/>
  <c r="J240"/>
  <c r="J105"/>
  <c i="4" r="BK154"/>
  <c i="5" r="BK116"/>
  <c i="6" r="BK255"/>
  <c r="BK135"/>
  <c i="2" r="BK606"/>
  <c r="BK541"/>
  <c r="J266"/>
  <c r="J541"/>
  <c r="J130"/>
  <c r="BK469"/>
  <c r="J462"/>
  <c i="4" r="J102"/>
  <c i="5" r="J96"/>
  <c i="6" r="BK260"/>
  <c r="J150"/>
  <c r="BK156"/>
  <c i="2" r="BK720"/>
  <c r="BK787"/>
  <c r="BK332"/>
  <c r="J738"/>
  <c r="J413"/>
  <c i="5" r="BK92"/>
  <c i="6" r="BK176"/>
  <c i="2" r="BK738"/>
  <c r="J730"/>
  <c r="BK476"/>
  <c i="4" r="J137"/>
  <c r="BK144"/>
  <c i="5" r="BK102"/>
  <c i="2" r="BK135"/>
  <c r="BK301"/>
  <c r="J538"/>
  <c r="J552"/>
  <c r="BK112"/>
  <c r="J525"/>
  <c r="BK755"/>
  <c r="J661"/>
  <c r="BK374"/>
  <c i="3" r="BK202"/>
  <c r="J122"/>
  <c r="J152"/>
  <c i="4" r="J152"/>
  <c r="J96"/>
  <c i="2" r="J710"/>
  <c r="J157"/>
  <c r="J160"/>
  <c i="3" r="BK235"/>
  <c r="J110"/>
  <c i="4" r="J173"/>
  <c r="J171"/>
  <c i="5" r="BK90"/>
  <c i="6" r="BK275"/>
  <c r="J135"/>
  <c i="2" r="J549"/>
  <c r="J665"/>
  <c i="1" r="AS55"/>
  <c i="2" r="J762"/>
  <c r="J802"/>
  <c r="BK588"/>
  <c r="J476"/>
  <c i="3" r="BK312"/>
  <c r="BK171"/>
  <c i="4" r="J158"/>
  <c i="6" r="BK262"/>
  <c i="5" r="J124"/>
  <c i="6" r="BK201"/>
  <c i="5" r="BK138"/>
  <c i="2" r="J341"/>
  <c r="BK532"/>
  <c r="BK251"/>
  <c r="BK296"/>
  <c r="J502"/>
  <c r="J626"/>
  <c i="3" r="J291"/>
  <c r="BK247"/>
  <c r="J178"/>
  <c r="BK199"/>
  <c i="4" r="BK123"/>
  <c r="BK128"/>
  <c i="6" r="BK285"/>
  <c r="J257"/>
  <c r="J121"/>
  <c i="2" r="J165"/>
  <c r="J344"/>
  <c r="BK263"/>
  <c r="BK456"/>
  <c r="BK232"/>
  <c r="BK682"/>
  <c r="BK561"/>
  <c i="4" r="J144"/>
  <c i="5" r="J144"/>
  <c i="6" r="J278"/>
  <c r="BK257"/>
  <c r="J219"/>
  <c r="J132"/>
  <c i="2" r="J716"/>
  <c r="J821"/>
  <c r="J492"/>
  <c i="3" r="J230"/>
  <c r="BK272"/>
  <c r="J300"/>
  <c r="BK230"/>
  <c r="J160"/>
  <c i="4" r="J163"/>
  <c i="6" r="J285"/>
  <c r="BK107"/>
  <c i="2" r="BK730"/>
  <c r="J135"/>
  <c r="BK488"/>
  <c r="BK799"/>
  <c i="3" r="J205"/>
  <c r="BK265"/>
  <c r="BK244"/>
  <c r="J130"/>
  <c i="4" r="J139"/>
  <c i="5" r="BK140"/>
  <c r="J134"/>
  <c i="6" r="J118"/>
  <c r="BK160"/>
  <c i="2" r="BK195"/>
  <c r="BK497"/>
  <c r="BK472"/>
  <c r="J115"/>
  <c r="J314"/>
  <c r="BK570"/>
  <c r="BK733"/>
  <c i="4" r="J106"/>
  <c i="5" r="BK114"/>
  <c i="6" r="J235"/>
  <c r="BK150"/>
  <c i="2" r="BK735"/>
  <c r="J668"/>
  <c r="J703"/>
  <c r="BK344"/>
  <c r="BK580"/>
  <c i="4" r="BK146"/>
  <c i="7" r="J93"/>
  <c i="2" r="BK266"/>
  <c r="J354"/>
  <c i="5" r="J108"/>
  <c i="2" r="BK638"/>
  <c r="J532"/>
  <c r="J435"/>
  <c i="3" r="BK185"/>
  <c i="4" r="BK158"/>
  <c i="6" r="BK210"/>
  <c r="BK228"/>
  <c i="3" r="J202"/>
  <c r="J191"/>
  <c i="5" r="BK130"/>
  <c i="6" r="BK153"/>
  <c i="2" r="BK824"/>
  <c r="BK513"/>
  <c r="J152"/>
  <c r="BK646"/>
  <c i="5" r="BK98"/>
  <c i="6" r="BK138"/>
  <c i="2" r="BK661"/>
  <c r="BK626"/>
  <c i="3" r="J216"/>
  <c i="4" r="J160"/>
  <c i="5" r="J104"/>
  <c i="7" r="J97"/>
  <c i="2" r="J398"/>
  <c r="J744"/>
  <c i="3" r="J223"/>
  <c i="4" r="BK133"/>
  <c i="6" r="BK252"/>
  <c i="2" r="BK435"/>
  <c r="BK144"/>
  <c r="BK165"/>
  <c r="BK269"/>
  <c i="5" r="BK126"/>
  <c i="6" r="BK193"/>
  <c i="2" r="BK653"/>
  <c r="BK599"/>
  <c r="J449"/>
  <c i="6" r="J266"/>
  <c r="J147"/>
  <c i="2" r="BK634"/>
  <c i="4" r="BK163"/>
  <c i="6" r="BK271"/>
  <c i="2" r="J529"/>
  <c r="J379"/>
  <c r="BK621"/>
  <c r="J442"/>
  <c i="3" r="J306"/>
  <c r="J171"/>
  <c i="4" r="J130"/>
  <c i="5" r="BK118"/>
  <c i="2" r="BK805"/>
  <c i="4" r="J169"/>
  <c i="2" r="BK237"/>
  <c i="5" r="BK132"/>
  <c i="6" r="J185"/>
  <c i="2" r="J740"/>
  <c r="BK462"/>
  <c i="3" r="BK255"/>
  <c r="BK155"/>
  <c i="4" r="BK150"/>
  <c i="6" r="J115"/>
  <c i="2" r="J805"/>
  <c r="J237"/>
  <c i="3" r="BK294"/>
  <c r="BK105"/>
  <c i="4" r="BK173"/>
  <c i="5" r="J112"/>
  <c i="2" r="BK790"/>
  <c r="BK535"/>
  <c r="BK564"/>
  <c r="BK777"/>
  <c i="5" r="J138"/>
  <c i="6" r="J206"/>
  <c i="2" r="J429"/>
  <c i="4" r="BK165"/>
  <c i="5" r="BK96"/>
  <c i="2" r="J657"/>
  <c r="BK383"/>
  <c r="BK517"/>
  <c r="J296"/>
  <c r="J796"/>
  <c i="3" r="BK195"/>
  <c i="4" r="BK160"/>
  <c i="2" r="BK596"/>
  <c r="BK198"/>
  <c i="3" r="BK317"/>
  <c r="BK127"/>
  <c i="4" r="BK175"/>
  <c r="J123"/>
  <c i="5" r="J126"/>
  <c i="6" r="J247"/>
  <c r="J193"/>
  <c i="7" r="J89"/>
  <c i="2" r="J695"/>
  <c r="J784"/>
  <c r="J561"/>
  <c r="BK115"/>
  <c r="J144"/>
  <c r="J215"/>
  <c i="4" r="BK135"/>
  <c i="2" r="BK710"/>
  <c r="J185"/>
  <c r="BK289"/>
  <c r="BK354"/>
  <c r="BK529"/>
  <c r="J106"/>
  <c i="3" r="J252"/>
  <c r="J209"/>
  <c i="4" r="BK171"/>
  <c i="5" r="J106"/>
  <c i="6" r="J271"/>
  <c r="BK288"/>
  <c r="J201"/>
  <c r="BK250"/>
  <c i="2" r="BK747"/>
  <c r="BK796"/>
  <c r="J269"/>
  <c r="J109"/>
  <c r="J198"/>
  <c r="J643"/>
  <c i="3" r="J168"/>
  <c r="J247"/>
  <c r="BK227"/>
  <c r="BK165"/>
  <c i="4" r="J114"/>
  <c i="5" r="BK110"/>
  <c i="6" r="J238"/>
  <c r="J171"/>
  <c i="2" r="BK429"/>
  <c r="J617"/>
  <c r="J544"/>
  <c r="BK260"/>
  <c r="BK453"/>
  <c i="6" r="BK247"/>
  <c i="2" r="J808"/>
  <c r="J580"/>
  <c r="J466"/>
  <c r="BK348"/>
  <c r="J758"/>
  <c r="F38"/>
  <c l="1" r="BK428"/>
  <c r="J428"/>
  <c r="J70"/>
  <c r="T637"/>
  <c r="T743"/>
  <c r="BK820"/>
  <c r="J820"/>
  <c r="J81"/>
  <c i="3" r="R208"/>
  <c r="BK271"/>
  <c r="J271"/>
  <c r="J73"/>
  <c i="4" r="BK91"/>
  <c r="J91"/>
  <c r="J64"/>
  <c r="P162"/>
  <c i="2" r="P222"/>
  <c r="BK652"/>
  <c r="J652"/>
  <c r="J76"/>
  <c r="R766"/>
  <c i="3" r="R148"/>
  <c i="4" r="P91"/>
  <c i="5" r="BK89"/>
  <c r="J89"/>
  <c r="J65"/>
  <c i="2" r="T222"/>
  <c r="R637"/>
  <c r="R780"/>
  <c i="4" r="R141"/>
  <c i="2" r="T105"/>
  <c r="BK206"/>
  <c r="J206"/>
  <c r="J68"/>
  <c r="P674"/>
  <c i="3" r="BK126"/>
  <c r="J126"/>
  <c r="J67"/>
  <c r="T243"/>
  <c i="4" r="T141"/>
  <c i="2" r="P164"/>
  <c r="R674"/>
  <c r="R164"/>
  <c r="T674"/>
  <c r="P820"/>
  <c i="4" r="R127"/>
  <c i="2" r="T164"/>
  <c r="R592"/>
  <c r="R625"/>
  <c r="P743"/>
  <c r="T820"/>
  <c i="4" r="P132"/>
  <c i="2" r="R105"/>
  <c r="BK592"/>
  <c r="J592"/>
  <c r="J71"/>
  <c r="R652"/>
  <c i="3" r="T99"/>
  <c i="4" r="T162"/>
  <c i="3" r="R99"/>
  <c i="4" r="P141"/>
  <c i="5" r="T89"/>
  <c r="T88"/>
  <c r="T87"/>
  <c i="6" r="R94"/>
  <c i="2" r="R428"/>
  <c r="BK637"/>
  <c r="J637"/>
  <c r="J75"/>
  <c r="T780"/>
  <c i="3" r="T208"/>
  <c r="R271"/>
  <c i="4" r="R91"/>
  <c r="R132"/>
  <c i="6" r="BK137"/>
  <c r="J137"/>
  <c r="J63"/>
  <c i="2" r="P428"/>
  <c r="T652"/>
  <c r="P766"/>
  <c i="3" r="BK208"/>
  <c r="J208"/>
  <c r="J71"/>
  <c r="T271"/>
  <c i="6" r="P137"/>
  <c r="P241"/>
  <c i="3" r="T126"/>
  <c i="4" r="R162"/>
  <c i="6" r="R103"/>
  <c r="T197"/>
  <c r="P265"/>
  <c i="2" r="BK222"/>
  <c r="J222"/>
  <c r="J69"/>
  <c r="BK625"/>
  <c r="P780"/>
  <c i="3" r="P208"/>
  <c r="P271"/>
  <c i="6" r="T103"/>
  <c r="R231"/>
  <c r="T265"/>
  <c i="2" r="BK184"/>
  <c r="J184"/>
  <c r="J67"/>
  <c r="T592"/>
  <c r="P625"/>
  <c r="BK780"/>
  <c r="J780"/>
  <c r="J80"/>
  <c i="3" r="P126"/>
  <c r="R243"/>
  <c i="4" r="BK127"/>
  <c r="J127"/>
  <c r="J65"/>
  <c i="6" r="BK94"/>
  <c r="BK175"/>
  <c r="J175"/>
  <c r="J64"/>
  <c r="P231"/>
  <c i="2" r="R184"/>
  <c r="R206"/>
  <c i="3" r="BK99"/>
  <c r="BK243"/>
  <c r="J243"/>
  <c r="J72"/>
  <c i="4" r="BK132"/>
  <c r="J132"/>
  <c r="J66"/>
  <c i="6" r="T137"/>
  <c r="R197"/>
  <c r="BK241"/>
  <c r="J241"/>
  <c r="J70"/>
  <c r="T274"/>
  <c i="2" r="BK105"/>
  <c r="P184"/>
  <c r="P592"/>
  <c r="T625"/>
  <c r="BK743"/>
  <c r="J743"/>
  <c r="J78"/>
  <c i="3" r="P99"/>
  <c r="P98"/>
  <c r="P243"/>
  <c i="4" r="BK162"/>
  <c r="J162"/>
  <c r="J68"/>
  <c i="3" r="T148"/>
  <c r="T147"/>
  <c r="P283"/>
  <c i="2" r="R222"/>
  <c r="P652"/>
  <c r="BK766"/>
  <c r="J766"/>
  <c r="J79"/>
  <c i="3" r="BK148"/>
  <c r="J148"/>
  <c r="J70"/>
  <c r="T283"/>
  <c i="4" r="T91"/>
  <c r="T132"/>
  <c i="5" r="P89"/>
  <c r="P88"/>
  <c r="P87"/>
  <c i="1" r="AU59"/>
  <c i="6" r="P94"/>
  <c r="P175"/>
  <c r="BK231"/>
  <c r="J231"/>
  <c r="J69"/>
  <c r="BK265"/>
  <c r="J265"/>
  <c r="J71"/>
  <c i="2" r="P105"/>
  <c r="T184"/>
  <c r="T206"/>
  <c r="P637"/>
  <c r="R743"/>
  <c r="R820"/>
  <c i="4" r="P127"/>
  <c i="6" r="T94"/>
  <c r="R175"/>
  <c r="P209"/>
  <c r="BK274"/>
  <c r="J274"/>
  <c r="J72"/>
  <c i="4" r="T127"/>
  <c i="6" r="BK103"/>
  <c r="J103"/>
  <c r="J62"/>
  <c r="R209"/>
  <c r="P274"/>
  <c i="2" r="BK164"/>
  <c r="J164"/>
  <c r="J66"/>
  <c r="P206"/>
  <c r="BK674"/>
  <c r="J674"/>
  <c r="J77"/>
  <c r="T766"/>
  <c i="3" r="R126"/>
  <c r="R283"/>
  <c i="4" r="BK141"/>
  <c r="J141"/>
  <c r="J67"/>
  <c i="6" r="P103"/>
  <c r="T175"/>
  <c r="P197"/>
  <c r="P196"/>
  <c r="T209"/>
  <c r="R241"/>
  <c r="R274"/>
  <c i="2" r="T428"/>
  <c i="3" r="P148"/>
  <c r="P147"/>
  <c r="BK283"/>
  <c r="J283"/>
  <c r="J74"/>
  <c i="5" r="R89"/>
  <c r="R88"/>
  <c r="R87"/>
  <c i="6" r="R137"/>
  <c r="BK197"/>
  <c r="J197"/>
  <c r="J67"/>
  <c r="BK209"/>
  <c r="BK196"/>
  <c r="J196"/>
  <c r="J66"/>
  <c r="T231"/>
  <c r="T241"/>
  <c r="R265"/>
  <c i="7" r="BK85"/>
  <c r="J85"/>
  <c r="J61"/>
  <c r="P85"/>
  <c r="R85"/>
  <c r="T85"/>
  <c r="BK96"/>
  <c r="J96"/>
  <c r="J63"/>
  <c r="P96"/>
  <c r="R96"/>
  <c r="T96"/>
  <c i="3" r="BK311"/>
  <c r="J311"/>
  <c r="J75"/>
  <c r="BK121"/>
  <c r="J121"/>
  <c r="J66"/>
  <c i="2" r="BK620"/>
  <c r="J620"/>
  <c r="J72"/>
  <c i="3" r="BK143"/>
  <c r="J143"/>
  <c r="J68"/>
  <c i="6" r="BK192"/>
  <c r="J192"/>
  <c r="J65"/>
  <c i="7" r="BK92"/>
  <c r="J92"/>
  <c r="J62"/>
  <c r="J55"/>
  <c i="6" r="J94"/>
  <c r="J61"/>
  <c i="7" r="E73"/>
  <c r="BE89"/>
  <c r="J52"/>
  <c r="F55"/>
  <c r="BE86"/>
  <c r="BE97"/>
  <c r="BE100"/>
  <c r="BE93"/>
  <c i="6" r="BE156"/>
  <c r="F89"/>
  <c r="BE111"/>
  <c r="BE135"/>
  <c r="BE147"/>
  <c r="BE150"/>
  <c r="BE163"/>
  <c r="BE176"/>
  <c r="BE128"/>
  <c r="BE143"/>
  <c r="BE182"/>
  <c r="BE189"/>
  <c r="BE198"/>
  <c r="BE216"/>
  <c r="BE121"/>
  <c r="BE138"/>
  <c r="BE153"/>
  <c r="BE179"/>
  <c r="BE104"/>
  <c r="E48"/>
  <c r="BE118"/>
  <c i="5" r="BK88"/>
  <c r="J88"/>
  <c r="J64"/>
  <c i="6" r="BE132"/>
  <c r="BE168"/>
  <c r="BE185"/>
  <c r="J86"/>
  <c r="BE100"/>
  <c r="BE235"/>
  <c r="J55"/>
  <c r="BE107"/>
  <c r="BE213"/>
  <c r="BE242"/>
  <c r="BE225"/>
  <c r="BE115"/>
  <c r="BE250"/>
  <c r="BE269"/>
  <c r="BE282"/>
  <c r="BE228"/>
  <c r="BE245"/>
  <c r="BE252"/>
  <c r="BE262"/>
  <c r="BE266"/>
  <c r="BE95"/>
  <c r="BE124"/>
  <c r="BE171"/>
  <c r="BE193"/>
  <c r="BE210"/>
  <c r="BE219"/>
  <c r="BE222"/>
  <c r="BE238"/>
  <c r="BE247"/>
  <c r="BE255"/>
  <c r="BE257"/>
  <c r="BE260"/>
  <c r="BE201"/>
  <c r="BE206"/>
  <c r="BE232"/>
  <c r="BE160"/>
  <c r="BE271"/>
  <c r="BE275"/>
  <c r="BE278"/>
  <c r="BE285"/>
  <c r="BE288"/>
  <c i="5" r="J59"/>
  <c r="J83"/>
  <c r="BE96"/>
  <c r="BE102"/>
  <c r="BE110"/>
  <c r="BE116"/>
  <c r="BE120"/>
  <c r="BE126"/>
  <c r="E50"/>
  <c r="F84"/>
  <c r="BE100"/>
  <c r="BE106"/>
  <c r="BE122"/>
  <c r="BE124"/>
  <c r="F58"/>
  <c r="BE114"/>
  <c r="BE128"/>
  <c r="BE134"/>
  <c r="BE136"/>
  <c r="BE144"/>
  <c r="J56"/>
  <c r="BE94"/>
  <c r="BE98"/>
  <c r="BE108"/>
  <c r="BE112"/>
  <c r="BE118"/>
  <c r="BE140"/>
  <c i="4" r="BK90"/>
  <c r="J90"/>
  <c r="J63"/>
  <c i="5" r="BE104"/>
  <c r="BE132"/>
  <c r="BE90"/>
  <c r="BE92"/>
  <c r="BE130"/>
  <c r="BE138"/>
  <c r="BE142"/>
  <c r="BE146"/>
  <c i="4" r="J59"/>
  <c i="3" r="BK147"/>
  <c r="J147"/>
  <c r="J69"/>
  <c i="4" r="F86"/>
  <c r="J56"/>
  <c r="J58"/>
  <c r="F87"/>
  <c r="BE139"/>
  <c i="3" r="J99"/>
  <c r="J65"/>
  <c i="4" r="E50"/>
  <c r="BE112"/>
  <c r="BE114"/>
  <c r="BE125"/>
  <c r="BE133"/>
  <c r="BE104"/>
  <c r="BE116"/>
  <c r="BE128"/>
  <c r="BE98"/>
  <c r="BE130"/>
  <c r="BE135"/>
  <c r="BE167"/>
  <c r="BE108"/>
  <c r="BE106"/>
  <c r="BE142"/>
  <c r="BE92"/>
  <c r="BE96"/>
  <c r="BE165"/>
  <c r="BE94"/>
  <c r="BE123"/>
  <c r="BE150"/>
  <c r="BE152"/>
  <c r="BE156"/>
  <c r="BE160"/>
  <c r="BE144"/>
  <c r="BE146"/>
  <c r="BE148"/>
  <c r="BE154"/>
  <c r="BE163"/>
  <c r="BE169"/>
  <c r="BE100"/>
  <c r="BE137"/>
  <c r="BE171"/>
  <c r="BE102"/>
  <c r="BE110"/>
  <c r="BE118"/>
  <c r="BE121"/>
  <c r="BE158"/>
  <c r="BE173"/>
  <c r="BE175"/>
  <c i="3" r="BE113"/>
  <c r="BE168"/>
  <c r="BE130"/>
  <c r="BE133"/>
  <c r="BE152"/>
  <c r="J56"/>
  <c i="2" r="J105"/>
  <c r="J65"/>
  <c r="J625"/>
  <c r="J74"/>
  <c i="3" r="BE165"/>
  <c r="F94"/>
  <c r="BE122"/>
  <c r="BE140"/>
  <c r="BE174"/>
  <c r="BE191"/>
  <c r="BE213"/>
  <c r="BE252"/>
  <c r="BE171"/>
  <c r="BE195"/>
  <c r="BE230"/>
  <c r="BE223"/>
  <c r="BE178"/>
  <c r="BE205"/>
  <c r="BE240"/>
  <c r="BE276"/>
  <c r="E50"/>
  <c r="BE216"/>
  <c r="BE110"/>
  <c r="BE202"/>
  <c r="BE262"/>
  <c r="BE288"/>
  <c r="J59"/>
  <c r="BE185"/>
  <c r="BE265"/>
  <c r="BE280"/>
  <c r="BE105"/>
  <c r="BE199"/>
  <c r="BE209"/>
  <c r="BE244"/>
  <c r="BE255"/>
  <c r="BE291"/>
  <c r="BE306"/>
  <c r="BE312"/>
  <c r="BE317"/>
  <c r="BE300"/>
  <c r="BE136"/>
  <c r="BE219"/>
  <c r="BE235"/>
  <c r="BE284"/>
  <c r="BE297"/>
  <c r="BE155"/>
  <c r="BE259"/>
  <c r="BE294"/>
  <c r="BE127"/>
  <c r="BE144"/>
  <c r="BE160"/>
  <c r="BE272"/>
  <c r="BE227"/>
  <c r="BE308"/>
  <c r="BE100"/>
  <c r="BE149"/>
  <c r="BE247"/>
  <c r="BE268"/>
  <c r="BE302"/>
  <c i="2" r="BE185"/>
  <c r="BE296"/>
  <c r="BE301"/>
  <c r="BE341"/>
  <c r="BE348"/>
  <c r="BE420"/>
  <c r="BE435"/>
  <c r="BE449"/>
  <c r="BE453"/>
  <c r="BE456"/>
  <c r="BE459"/>
  <c r="BE462"/>
  <c r="BE593"/>
  <c r="BE606"/>
  <c r="BE634"/>
  <c r="BE646"/>
  <c r="BE740"/>
  <c r="BE750"/>
  <c r="BE793"/>
  <c r="BE805"/>
  <c r="BE535"/>
  <c r="BE538"/>
  <c r="BE668"/>
  <c r="BE671"/>
  <c r="BE675"/>
  <c r="BE703"/>
  <c r="BE708"/>
  <c r="BE716"/>
  <c r="BE720"/>
  <c r="BE237"/>
  <c r="BE241"/>
  <c r="BE275"/>
  <c r="BE386"/>
  <c r="BE508"/>
  <c r="BE529"/>
  <c r="BE532"/>
  <c r="BE555"/>
  <c r="BE573"/>
  <c r="BE141"/>
  <c r="BE144"/>
  <c r="BE170"/>
  <c r="BE223"/>
  <c r="BE335"/>
  <c r="BE544"/>
  <c r="BE617"/>
  <c r="BE643"/>
  <c r="BE738"/>
  <c r="BE744"/>
  <c r="BE747"/>
  <c r="BE777"/>
  <c r="BE784"/>
  <c r="BE179"/>
  <c r="BE272"/>
  <c r="BE413"/>
  <c r="BE541"/>
  <c r="BE564"/>
  <c r="BE324"/>
  <c r="BE362"/>
  <c r="BE374"/>
  <c r="J56"/>
  <c r="BE226"/>
  <c r="BE304"/>
  <c r="BE383"/>
  <c r="BE466"/>
  <c r="BE469"/>
  <c r="BE482"/>
  <c r="BE549"/>
  <c r="BE596"/>
  <c r="BE638"/>
  <c r="BE665"/>
  <c r="E91"/>
  <c r="BE112"/>
  <c r="BE130"/>
  <c i="1" r="BC56"/>
  <c i="2" r="J100"/>
  <c r="BE126"/>
  <c r="BE215"/>
  <c r="BE219"/>
  <c r="BE255"/>
  <c r="BE266"/>
  <c r="BE398"/>
  <c r="BE502"/>
  <c i="1" r="BB56"/>
  <c i="2" r="BE190"/>
  <c r="BE195"/>
  <c r="BE198"/>
  <c r="BE269"/>
  <c r="BE314"/>
  <c r="BE332"/>
  <c r="BE366"/>
  <c r="BE429"/>
  <c r="BE479"/>
  <c r="BE488"/>
  <c r="BE497"/>
  <c r="BE513"/>
  <c r="BE521"/>
  <c r="BE525"/>
  <c r="BE561"/>
  <c r="BE570"/>
  <c r="BE576"/>
  <c r="BE580"/>
  <c r="BE584"/>
  <c r="BE149"/>
  <c r="BE157"/>
  <c r="BE174"/>
  <c r="BE232"/>
  <c r="BE344"/>
  <c r="BE802"/>
  <c r="BE808"/>
  <c r="BE229"/>
  <c r="BE251"/>
  <c r="BE354"/>
  <c r="BE379"/>
  <c r="BE476"/>
  <c r="BE517"/>
  <c r="BE552"/>
  <c r="BE685"/>
  <c r="BE767"/>
  <c r="BE771"/>
  <c r="BE774"/>
  <c r="BE109"/>
  <c r="BE115"/>
  <c r="BE135"/>
  <c r="BE160"/>
  <c r="BE289"/>
  <c r="BE438"/>
  <c r="BE492"/>
  <c r="BE558"/>
  <c r="BE567"/>
  <c r="BE588"/>
  <c r="BE590"/>
  <c r="BE599"/>
  <c r="BE602"/>
  <c r="BE649"/>
  <c r="BE653"/>
  <c r="BE661"/>
  <c r="BE692"/>
  <c r="F59"/>
  <c r="BE137"/>
  <c r="BE165"/>
  <c r="BE351"/>
  <c r="BE781"/>
  <c r="BE787"/>
  <c r="BE790"/>
  <c r="BE796"/>
  <c r="BE799"/>
  <c r="BE621"/>
  <c r="BE626"/>
  <c r="BE631"/>
  <c r="BE657"/>
  <c r="BE682"/>
  <c r="BE755"/>
  <c r="BE758"/>
  <c r="BE762"/>
  <c r="BE824"/>
  <c r="BE106"/>
  <c r="BE123"/>
  <c r="BE152"/>
  <c r="BE260"/>
  <c r="BE263"/>
  <c r="BE472"/>
  <c r="BE494"/>
  <c r="BE613"/>
  <c r="BE710"/>
  <c r="BE727"/>
  <c r="BE733"/>
  <c r="BE207"/>
  <c r="BE442"/>
  <c r="BE695"/>
  <c r="BE699"/>
  <c r="BE706"/>
  <c r="BE723"/>
  <c r="BE730"/>
  <c r="BE735"/>
  <c r="BE821"/>
  <c i="1" r="BD56"/>
  <c i="2" r="J36"/>
  <c r="F36"/>
  <c i="3" r="J36"/>
  <c i="1" r="AW57"/>
  <c i="3" r="F39"/>
  <c i="1" r="BD57"/>
  <c i="4" r="J36"/>
  <c i="1" r="AW58"/>
  <c i="4" r="F39"/>
  <c i="1" r="BD58"/>
  <c i="6" r="F34"/>
  <c i="1" r="BA60"/>
  <c i="7" r="J34"/>
  <c i="1" r="AW61"/>
  <c i="7" r="F34"/>
  <c i="1" r="BA61"/>
  <c i="6" r="J34"/>
  <c i="1" r="AW60"/>
  <c i="4" r="F38"/>
  <c i="1" r="BC58"/>
  <c i="5" r="F38"/>
  <c i="1" r="BC59"/>
  <c i="5" r="J36"/>
  <c i="1" r="AW59"/>
  <c i="3" r="F38"/>
  <c i="1" r="BC57"/>
  <c i="4" r="F37"/>
  <c i="1" r="BB58"/>
  <c i="6" r="F37"/>
  <c i="1" r="BD60"/>
  <c i="4" r="F36"/>
  <c i="1" r="BA58"/>
  <c i="7" r="F36"/>
  <c i="1" r="BC61"/>
  <c i="6" r="F36"/>
  <c i="1" r="BC60"/>
  <c i="3" r="F37"/>
  <c i="1" r="BB57"/>
  <c i="7" r="F37"/>
  <c i="1" r="BD61"/>
  <c i="7" r="F35"/>
  <c i="1" r="BB61"/>
  <c i="5" r="F37"/>
  <c i="1" r="BB59"/>
  <c r="AS54"/>
  <c i="5" r="F36"/>
  <c i="1" r="BA59"/>
  <c i="5" r="F39"/>
  <c i="1" r="BD59"/>
  <c i="3" r="F36"/>
  <c i="1" r="BA57"/>
  <c i="6" r="F35"/>
  <c i="1" r="BB60"/>
  <c i="6" l="1" r="J209"/>
  <c r="J68"/>
  <c i="1" r="AW56"/>
  <c r="BA56"/>
  <c i="2" r="P104"/>
  <c i="6" r="R196"/>
  <c i="2" r="BK624"/>
  <c r="J624"/>
  <c r="J73"/>
  <c i="3" r="T98"/>
  <c r="T97"/>
  <c i="6" r="T93"/>
  <c i="7" r="T84"/>
  <c r="T83"/>
  <c i="3" r="P97"/>
  <c i="1" r="AU57"/>
  <c i="2" r="T104"/>
  <c i="7" r="P84"/>
  <c r="P83"/>
  <c i="1" r="AU61"/>
  <c i="4" r="T90"/>
  <c i="6" r="BK93"/>
  <c r="J93"/>
  <c r="J60"/>
  <c i="2" r="P624"/>
  <c r="R104"/>
  <c i="7" r="R84"/>
  <c r="R83"/>
  <c i="3" r="R98"/>
  <c i="4" r="P90"/>
  <c i="1" r="AU58"/>
  <c i="3" r="BK98"/>
  <c r="J98"/>
  <c r="J64"/>
  <c i="2" r="BK104"/>
  <c r="J104"/>
  <c r="J64"/>
  <c i="3" r="R147"/>
  <c i="6" r="P93"/>
  <c r="P92"/>
  <c i="1" r="AU60"/>
  <c i="2" r="T624"/>
  <c i="6" r="T196"/>
  <c i="4" r="R90"/>
  <c i="6" r="R93"/>
  <c r="R92"/>
  <c i="2" r="R624"/>
  <c i="7" r="BK84"/>
  <c r="J84"/>
  <c r="J60"/>
  <c i="5" r="BK87"/>
  <c r="J87"/>
  <c r="J63"/>
  <c i="2" r="F35"/>
  <c i="1" r="AZ56"/>
  <c r="BD55"/>
  <c i="3" r="F35"/>
  <c i="1" r="AZ57"/>
  <c i="2" r="J35"/>
  <c i="1" r="AV56"/>
  <c r="AT56"/>
  <c i="7" r="F33"/>
  <c i="1" r="AZ61"/>
  <c r="BA55"/>
  <c r="AW55"/>
  <c i="4" r="J35"/>
  <c i="1" r="AV58"/>
  <c r="AT58"/>
  <c i="6" r="F33"/>
  <c i="1" r="AZ60"/>
  <c i="4" r="F35"/>
  <c i="1" r="AZ58"/>
  <c i="6" r="J33"/>
  <c i="1" r="AV60"/>
  <c r="AT60"/>
  <c i="3" r="J35"/>
  <c i="1" r="AV57"/>
  <c r="AT57"/>
  <c r="BB55"/>
  <c r="AX55"/>
  <c i="4" r="J32"/>
  <c i="1" r="AG58"/>
  <c i="7" r="J33"/>
  <c i="1" r="AV61"/>
  <c r="AT61"/>
  <c i="5" r="J35"/>
  <c i="1" r="AV59"/>
  <c r="AT59"/>
  <c r="BC55"/>
  <c r="AY55"/>
  <c i="5" r="F35"/>
  <c i="1" r="AZ59"/>
  <c i="2" l="1" r="R103"/>
  <c i="3" r="R97"/>
  <c i="2" r="T103"/>
  <c i="6" r="T92"/>
  <c i="2" r="P103"/>
  <c i="1" r="AU56"/>
  <c i="2" r="BK103"/>
  <c r="J103"/>
  <c i="3" r="BK97"/>
  <c r="J97"/>
  <c i="6" r="BK92"/>
  <c r="J92"/>
  <c i="7" r="BK83"/>
  <c r="J83"/>
  <c r="J59"/>
  <c i="1" r="AN58"/>
  <c i="4" r="J41"/>
  <c i="2" r="J32"/>
  <c i="1" r="AG56"/>
  <c r="BB54"/>
  <c r="W31"/>
  <c r="AU55"/>
  <c r="AU54"/>
  <c r="BC54"/>
  <c r="W32"/>
  <c r="BA54"/>
  <c r="W30"/>
  <c i="6" r="J30"/>
  <c i="1" r="AG60"/>
  <c i="5" r="J32"/>
  <c i="1" r="AG59"/>
  <c r="AN59"/>
  <c i="3" r="J32"/>
  <c i="1" r="AG57"/>
  <c r="BD54"/>
  <c r="W33"/>
  <c r="AZ55"/>
  <c r="AV55"/>
  <c r="AT55"/>
  <c i="6" l="1" r="J39"/>
  <c i="3" r="J41"/>
  <c i="2" r="J41"/>
  <c r="J63"/>
  <c i="3" r="J63"/>
  <c i="6" r="J59"/>
  <c i="5" r="J41"/>
  <c i="1" r="AN56"/>
  <c r="AN57"/>
  <c r="AN60"/>
  <c i="7" r="J30"/>
  <c i="1" r="AG61"/>
  <c r="AX54"/>
  <c r="AY54"/>
  <c r="AG55"/>
  <c r="AW54"/>
  <c r="AK30"/>
  <c r="AZ54"/>
  <c r="W29"/>
  <c i="7" l="1" r="J39"/>
  <c i="1" r="AN55"/>
  <c r="AN61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<sst xmlns="http://schemas.openxmlformats.org/spreadsheetml/2006/main">
  <si>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</si>
  <si>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</si>
  <si>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</si>
  <si>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</si>
  <si>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</si>
  <si>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{d20f3c96-3e27-42c1-a663-09e2c1fb7af8}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</si>
  <si>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</si>
  <si>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</si>
  <si>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</si>
  <si>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</si>
  <si>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</si>
  <si>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</si>
  <si>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</si>
  <si>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</si>
  <si>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2024-157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</si>
  <si>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</si>
  <si>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</si>
  <si>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ZATEPLENÍ FASÁD A STŘECHY TĚLOCVIČNY ZŠ Louny, Přemyslovců 2209</t>
  </si>
  <si>
    <t>KSO:</t>
  </si>
  <si>
    <t/>
  </si>
  <si>
    <t>CC-CZ:</t>
  </si>
  <si>
    <t>Místo:</t>
  </si>
  <si>
    <t>ZŠ Louny, Přemyslovců 2209</t>
  </si>
  <si>
    <t>Datum:</t>
  </si>
  <si>
    <t>7. 1. 2025</t>
  </si>
  <si>
    <t>Zadavatel:</t>
  </si>
  <si>
    <t>IČ:</t>
  </si>
  <si>
    <t>Město Louny</t>
  </si>
  <si>
    <t>DIČ:</t>
  </si>
  <si>
    <t>Účastník:</t>
  </si>
  <si>
    <t>Vyplň údaj</t>
  </si>
  <si>
    <t>Projektant:</t>
  </si>
  <si>
    <t>28744632</t>
  </si>
  <si>
    <t>RYSIK Design, s.r.o.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</si>
  <si>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</si>
  <si>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</si>
  <si>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</si>
  <si>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</si>
  <si>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</si>
  <si>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</si>
  <si>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</si>
  <si>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</si>
  <si>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</si>
  <si>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</si>
  <si>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</si>
  <si>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</si>
  <si>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</si>
  <si>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</si>
  <si>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</si>
  <si>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</si>
  <si>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</si>
  <si>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</si>
  <si>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</si>
  <si>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</si>
  <si>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</si>
  <si>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</si>
  <si>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</si>
  <si>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</si>
  <si>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</si>
  <si>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</si>
  <si>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</si>
  <si>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</si>
  <si>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</si>
  <si>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</si>
  <si>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</si>
  <si>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</si>
  <si>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</si>
  <si>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</si>
  <si>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</si>
  <si>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</si>
  <si>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</si>
  <si>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</si>
  <si>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</si>
  <si>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</si>
  <si>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</si>
  <si>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</si>
  <si>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</si>
  <si>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1</t>
  </si>
  <si>
    <t>1.etapa</t>
  </si>
  <si>
    <t>STA</t>
  </si>
  <si>
    <t>{3abaf63d-bddb-49b3-bf2f-6a210a168ee5}</t>
  </si>
  <si>
    <t>2</t>
  </si>
  <si>
    <t>/</t>
  </si>
  <si>
    <t>1-1</t>
  </si>
  <si>
    <t>fasáda</t>
  </si>
  <si>
    <t>Soupis</t>
  </si>
  <si>
    <t>{429ceb3d-c39c-4230-bda6-30619d16951c}</t>
  </si>
  <si>
    <t>1-2</t>
  </si>
  <si>
    <t>střecha</t>
  </si>
  <si>
    <t>{5390e3d4-12c7-4160-a6aa-6ed6dc9739cc}</t>
  </si>
  <si>
    <t>1-3</t>
  </si>
  <si>
    <t>elektroinstalace</t>
  </si>
  <si>
    <t>{56e59ca8-0d6e-4b0b-ba42-5751e106fb78}</t>
  </si>
  <si>
    <t>1-4</t>
  </si>
  <si>
    <t>slaboproud</t>
  </si>
  <si>
    <t>{f6ec4b5c-a738-4989-b737-5337bf932a32}</t>
  </si>
  <si>
    <t>2.etapa- přesahy fasád severního štítu za pavilon zázemí vč. atiky nad severním štítem</t>
  </si>
  <si>
    <t>{2b7bcae4-3eef-4423-a9f2-8e0b4832529d}</t>
  </si>
  <si>
    <t>VRN</t>
  </si>
  <si>
    <t>{67e1e078-8b30-4eea-8f10-33b3392f6241}</t>
  </si>
  <si>
    <t>KRYCÍ LIST SOUPISU PRACÍ</t>
  </si>
  <si>
    <t>Objekt:</t>
  </si>
  <si>
    <t>1 - 1.etapa</t>
  </si>
  <si>
    <t>Soupis:</t>
  </si>
  <si>
    <t>1-1 - fasáda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</si>
  <si>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</si>
  <si>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</si>
  <si>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</si>
  <si>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</si>
  <si>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</si>
  <si>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</si>
  <si>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</si>
  <si>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</si>
  <si>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</si>
  <si>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</si>
  <si>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</si>
  <si>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</si>
  <si>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</si>
  <si>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</si>
  <si>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713 - Izolace tepelné</t>
  </si>
  <si>
    <t xml:space="preserve">    762 - Konstrukce tesařské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</si>
  <si>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</si>
  <si>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</si>
  <si>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</si>
  <si>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776 - Podlahy povlakové</t>
  </si>
  <si>
    <t xml:space="preserve">    784 - Dokončovací práce - malby a tapety</t>
  </si>
  <si>
    <t xml:space="preserve">    786 - Dokončovací práce - čalounické úpravy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</si>
  <si>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</si>
  <si>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</si>
  <si>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</si>
  <si>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</si>
  <si>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</si>
  <si>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</si>
  <si>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</si>
  <si>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</si>
  <si>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</si>
  <si>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</si>
  <si>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</si>
  <si>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</si>
  <si>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</si>
  <si>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</si>
  <si>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</si>
  <si>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</si>
  <si>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</si>
  <si>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</si>
  <si>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113106142</t>
  </si>
  <si>
    <t>Rozebrání dlažeb z betonových nebo kamenných dlaždic komunikací pro pěší strojně pl přes 50 m2</t>
  </si>
  <si>
    <t>m2</t>
  </si>
  <si>
    <t>CS ÚRS 2025 01</t>
  </si>
  <si>
    <t>4</t>
  </si>
  <si>
    <t>-859488077</t>
  </si>
  <si>
    <t>PP</t>
  </si>
  <si>
    <t>Rozebrání dlažeb komunikací pro pěší s přemístěním hmot na skládku na vzdálenost do 3 m nebo s naložením na dopravní prostředek s ložem z kameniva nebo živice a s jakoukoliv výplní spár strojně plochy jednotlivě přes 50 m2 z betonových nebo kameninových dlaždic, desek nebo tvarovek</t>
  </si>
  <si>
    <t>Online PSC</t>
  </si>
  <si>
    <t>https://podminky.urs.cz/item/CS_URS_2025_01/113106142</t>
  </si>
  <si>
    <t>113107162</t>
  </si>
  <si>
    <t>Odstranění podkladu z kameniva drceného tl přes 100 do 200 mm strojně pl přes 50 do 200 m2</t>
  </si>
  <si>
    <t>-1002949987</t>
  </si>
  <si>
    <t>Odstranění podkladů nebo krytů strojně plochy jednotlivě přes 50 m2 do 200 m2 s přemístěním hmot na skládku na vzdálenost do 20 m nebo s naložením na dopravní prostředek z kameniva hrubého drceného, o tl. vrstvy přes 100 do 200 mm</t>
  </si>
  <si>
    <t>https://podminky.urs.cz/item/CS_URS_2025_01/113107162</t>
  </si>
  <si>
    <t>3</t>
  </si>
  <si>
    <t>113202111</t>
  </si>
  <si>
    <t>Vytrhání obrub krajníků obrubníků stojatých</t>
  </si>
  <si>
    <t>m</t>
  </si>
  <si>
    <t>-1269739510</t>
  </si>
  <si>
    <t>Vytrhání obrub s vybouráním lože, s přemístěním hmot na skládku na vzdálenost do 3 m nebo s naložením na dopravní prostředek z krajníků nebo obrubníků stojatých</t>
  </si>
  <si>
    <t>https://podminky.urs.cz/item/CS_URS_2025_01/113202111</t>
  </si>
  <si>
    <t>122251102</t>
  </si>
  <si>
    <t>Odkopávky a prokopávky nezapažené v hornině třídy těžitelnosti I skupiny 3 objem do 50 m3 strojně</t>
  </si>
  <si>
    <t>m3</t>
  </si>
  <si>
    <t>1171949474</t>
  </si>
  <si>
    <t>Odkopávky a prokopávky nezapažené strojně v hornině třídy těžitelnosti I skupiny 3 přes 20 do 50 m3</t>
  </si>
  <si>
    <t>https://podminky.urs.cz/item/CS_URS_2025_01/122251102</t>
  </si>
  <si>
    <t>VV</t>
  </si>
  <si>
    <t>předpoklad výměny 15 cm namrzavé zeminy v aktivní zóně</t>
  </si>
  <si>
    <t>194*1,05*0,15</t>
  </si>
  <si>
    <t>Stáv. záhon za Z průčelím bude o 1,0 m rozšířen</t>
  </si>
  <si>
    <t>0,3*1,0*26</t>
  </si>
  <si>
    <t>Součet</t>
  </si>
  <si>
    <t>5</t>
  </si>
  <si>
    <t>162751117</t>
  </si>
  <si>
    <t>Vodorovné přemístění přes 9 000 do 10000 m výkopku/sypaniny z horniny třídy těžitelnosti I skupiny 1 až 3</t>
  </si>
  <si>
    <t>-591194282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</si>
  <si>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</si>
  <si>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https://podminky.urs.cz/item/CS_URS_2025_01/162751117</t>
  </si>
  <si>
    <t>6</t>
  </si>
  <si>
    <t>162751119</t>
  </si>
  <si>
    <t>Příplatek k vodorovnému přemístění výkopku/sypaniny z horniny třídy těžitelnosti I skupiny 1 až 3 ZKD 1000 m přes 10000 m</t>
  </si>
  <si>
    <t>1040281405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</si>
  <si>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</si>
  <si>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https://podminky.urs.cz/item/CS_URS_2025_01/162751119</t>
  </si>
  <si>
    <t>38,355*10 'Přepočtené koeficientem množství</t>
  </si>
  <si>
    <t>7</t>
  </si>
  <si>
    <t>171151111</t>
  </si>
  <si>
    <t>Uložení sypaniny z hornin nesoudržných sypkých do násypů zhutněných strojně</t>
  </si>
  <si>
    <t>858799356</t>
  </si>
  <si>
    <t>Uložení sypanin do násypů strojně s rozprostřením sypaniny ve vrstvách a s hrubým urovnáním zhutněných z hornin nesoudržných sypkých</t>
  </si>
  <si>
    <t>https://podminky.urs.cz/item/CS_URS_2025_01/171151111</t>
  </si>
  <si>
    <t>8</t>
  </si>
  <si>
    <t>M</t>
  </si>
  <si>
    <t>10321100</t>
  </si>
  <si>
    <t>zahradní substrát pro výsadbu VL</t>
  </si>
  <si>
    <t>-1589666186</t>
  </si>
  <si>
    <t>9</t>
  </si>
  <si>
    <t>171201231</t>
  </si>
  <si>
    <t>Poplatek za uložení zeminy a kamení na recyklační skládce (skládkovné) kód odpadu 17 05 04</t>
  </si>
  <si>
    <t>t</t>
  </si>
  <si>
    <t>-120717307</t>
  </si>
  <si>
    <t>Poplatek za uložení stavebního odpadu na recyklační skládce (skládkovné) zeminy a kamení zatříděného do Katalogu odpadů pod kódem 17 05 04</t>
  </si>
  <si>
    <t>https://podminky.urs.cz/item/CS_URS_2025_01/171201231</t>
  </si>
  <si>
    <t>38,355*1,8 'Přepočtené koeficientem množství</t>
  </si>
  <si>
    <t>10</t>
  </si>
  <si>
    <t>171251201</t>
  </si>
  <si>
    <t>Uložení sypaniny na skládky nebo meziskládky</t>
  </si>
  <si>
    <t>-1117330610</t>
  </si>
  <si>
    <t>Uložení sypaniny na skládky nebo meziskládky bez hutnění s upravením uložené sypaniny do předepsaného tvaru</t>
  </si>
  <si>
    <t>https://podminky.urs.cz/item/CS_URS_2025_01/171251201</t>
  </si>
  <si>
    <t>11</t>
  </si>
  <si>
    <t>181311103</t>
  </si>
  <si>
    <t>Rozprostření ornice tl vrstvy do 200 mm v rovině nebo ve svahu do 1:5 ručně</t>
  </si>
  <si>
    <t>-1314665622</t>
  </si>
  <si>
    <t>Rozprostření a urovnání ornice v rovině nebo ve svahu sklonu do 1:5 ručně při souvislé ploše, tl. vrstvy do 200 mm</t>
  </si>
  <si>
    <t>https://podminky.urs.cz/item/CS_URS_2025_01/181311103</t>
  </si>
  <si>
    <t>Na závěr ohumusovat stavbou poškozené zelené plochy a oset travou. - odhad</t>
  </si>
  <si>
    <t>100</t>
  </si>
  <si>
    <t>10364101</t>
  </si>
  <si>
    <t>zemina pro terénní úpravy - ornice</t>
  </si>
  <si>
    <t>1935112564</t>
  </si>
  <si>
    <t>200,000*0,1*1,8</t>
  </si>
  <si>
    <t>13</t>
  </si>
  <si>
    <t>181411131</t>
  </si>
  <si>
    <t>Založení parkového trávníku výsevem pl do 1000 m2 v rovině a ve svahu do 1:5</t>
  </si>
  <si>
    <t>-1056245061</t>
  </si>
  <si>
    <t>Založení trávníku na půdě předem připravené plochy do 1000 m2 výsevem včetně utažení parkového v rovině nebo na svahu do 1:5</t>
  </si>
  <si>
    <t>https://podminky.urs.cz/item/CS_URS_2025_01/181411131</t>
  </si>
  <si>
    <t>14</t>
  </si>
  <si>
    <t>00572410</t>
  </si>
  <si>
    <t>osivo směs travní parková</t>
  </si>
  <si>
    <t>kg</t>
  </si>
  <si>
    <t>1788953887</t>
  </si>
  <si>
    <t>100*0,035 'Přepočtené koeficientem množství</t>
  </si>
  <si>
    <t>15</t>
  </si>
  <si>
    <t>181951112</t>
  </si>
  <si>
    <t>Úprava pláně v hornině třídy těžitelnosti I skupiny 1 až 3 se zhutněním strojně</t>
  </si>
  <si>
    <t>-967426454</t>
  </si>
  <si>
    <t>Úprava pláně vyrovnáním výškových rozdílů strojně v hornině třídy těžitelnosti I, skupiny 1 až 3 se zhutněním</t>
  </si>
  <si>
    <t>https://podminky.urs.cz/item/CS_URS_2025_01/181951112</t>
  </si>
  <si>
    <t>194*1,05</t>
  </si>
  <si>
    <t>Svislé a kompletní konstrukce</t>
  </si>
  <si>
    <t>16</t>
  </si>
  <si>
    <t>310238411</t>
  </si>
  <si>
    <t>Zazdívka otvorů pl přes 0,25 do 1 m2 ve zdivu nadzákladovém cihlami pálenými na MC</t>
  </si>
  <si>
    <t>-2126502465</t>
  </si>
  <si>
    <t>Zazdívka otvorů ve zdivu nadzákladovém cihlami pálenými plochy přes 0,25 m2 do 1 m2 na maltu cementovou</t>
  </si>
  <si>
    <t>https://podminky.urs.cz/item/CS_URS_2025_01/310238411</t>
  </si>
  <si>
    <t>zazdívky otvorů - odhad</t>
  </si>
  <si>
    <t>0,5</t>
  </si>
  <si>
    <t>17</t>
  </si>
  <si>
    <t>311272141</t>
  </si>
  <si>
    <t>Zdivo z pórobetonových tvárnic na pero a drážku přes P2 do P4 přes 450 do 600 kg/m3 na tenkovrstvou maltu tl 250 mm</t>
  </si>
  <si>
    <t>-1660822366</t>
  </si>
  <si>
    <t>Zdivo z pórobetonových tvárnic na tenké maltové lože, tl. zdiva 250 mm pevnost tvárnic přes P2 do P4, objemová hmotnost přes 450 do 600 kg/m3 na pero a drážku</t>
  </si>
  <si>
    <t>https://podminky.urs.cz/item/CS_URS_2025_01/311272141</t>
  </si>
  <si>
    <t>3,1*(0,625+(0,75+1,25)*4+0,75+0,625)*2</t>
  </si>
  <si>
    <t>18</t>
  </si>
  <si>
    <t>342291131</t>
  </si>
  <si>
    <t>Ukotvení příček k betonovým konstrukcím plochými kotvami</t>
  </si>
  <si>
    <t>-532174066</t>
  </si>
  <si>
    <t>Ukotvení příček plochými kotvami, do konstrukce betonové</t>
  </si>
  <si>
    <t>https://podminky.urs.cz/item/CS_URS_2025_01/342291131</t>
  </si>
  <si>
    <t>P</t>
  </si>
  <si>
    <t>Poznámka k položce:_x000d_
Boky budou spřaženy se zdivem štítů nerezovými pásky ~ 3,0 x 30 cm tl. 0,7 mm v každé_x000d_
liché ložné spáře.</t>
  </si>
  <si>
    <t>3,1*4</t>
  </si>
  <si>
    <t>19</t>
  </si>
  <si>
    <t>342291143</t>
  </si>
  <si>
    <t>Ukotvení příček expanzní cementovou maltou tl příčky přes 100 mm</t>
  </si>
  <si>
    <t>1358101176</t>
  </si>
  <si>
    <t>Ukotvení příček expanzní maltou, tl. příčky přes 100 mm</t>
  </si>
  <si>
    <t>https://podminky.urs.cz/item/CS_URS_2025_01/342291143</t>
  </si>
  <si>
    <t>Poznámka k položce:_x000d_
Spáry mezi zhlavími dozdívek a začištěnými nadpražími budou_x000d_
uzavřeny bobtnavou maltou.</t>
  </si>
  <si>
    <t>(0,625+(0,75+1,25)*4+0,75+0,625)*2</t>
  </si>
  <si>
    <t>Vodorovné konstrukce</t>
  </si>
  <si>
    <t>20</t>
  </si>
  <si>
    <t>417321313</t>
  </si>
  <si>
    <t>Ztužující pásy a věnce ze ŽB tř. C 16/20</t>
  </si>
  <si>
    <t>-1758671502</t>
  </si>
  <si>
    <t>Ztužující pásy a věnce z betonu železového (bez výztuže) tř. C 16/20</t>
  </si>
  <si>
    <t>https://podminky.urs.cz/item/CS_URS_2025_01/417321313</t>
  </si>
  <si>
    <t xml:space="preserve">Zhlaví parapetů  bude ztuženo vyztuženou nabetonávkou. Beton tř. C16/20 – XC1 – DMAX 16 –S4</t>
  </si>
  <si>
    <t>0,25*0,08*(30,0+30,0)</t>
  </si>
  <si>
    <t>417351115</t>
  </si>
  <si>
    <t>Zřízení bednění ztužujících věnců</t>
  </si>
  <si>
    <t>-168391056</t>
  </si>
  <si>
    <t>Bednění bočnic ztužujících pásů a věnců včetně vzpěr zřízení</t>
  </si>
  <si>
    <t>https://podminky.urs.cz/item/CS_URS_2025_01/417351115</t>
  </si>
  <si>
    <t>Zhlaví atik bude ztuženo vyztuženou nabetonávkou. Beton tř. C16/20 – XC1 – DMAX 16 –S4</t>
  </si>
  <si>
    <t>2*0,1*60</t>
  </si>
  <si>
    <t>22</t>
  </si>
  <si>
    <t>417351116</t>
  </si>
  <si>
    <t>Odstranění bednění ztužujících věnců</t>
  </si>
  <si>
    <t>-2046919500</t>
  </si>
  <si>
    <t>Bednění bočnic ztužujících pásů a věnců včetně vzpěr odstranění</t>
  </si>
  <si>
    <t>https://podminky.urs.cz/item/CS_URS_2025_01/417351116</t>
  </si>
  <si>
    <t>23</t>
  </si>
  <si>
    <t>417361821</t>
  </si>
  <si>
    <t>Výztuž ztužujících pásů a věnců betonářskou ocelí 10 505</t>
  </si>
  <si>
    <t>-1051801073</t>
  </si>
  <si>
    <t>Výztuž ztužujících pásů a věnců z betonářské oceli 10 505 (R) nebo BSt 500</t>
  </si>
  <si>
    <t>https://podminky.urs.cz/item/CS_URS_2025_01/417361821</t>
  </si>
  <si>
    <t>Zhlaví atik bude ztuženo vyztuženou nabetonávkou. -tahová výztuž uprostřed 2x R8</t>
  </si>
  <si>
    <t>60*2*1,1*0,395/1000</t>
  </si>
  <si>
    <t>jednostřižné TŘ R6 á 20 cm</t>
  </si>
  <si>
    <t>60/0,2*0,7*1,1*0,222/1000</t>
  </si>
  <si>
    <t>Komunikace pozemní</t>
  </si>
  <si>
    <t>24</t>
  </si>
  <si>
    <t>564851111</t>
  </si>
  <si>
    <t>Podklad ze štěrkodrtě ŠD plochy přes 100 m2 tl 150 mm</t>
  </si>
  <si>
    <t>-1929582179</t>
  </si>
  <si>
    <t>Podklad ze štěrkodrti ŠD s rozprostřením a zhutněním plochy přes 100 m2, po zhutnění tl. 150 mm</t>
  </si>
  <si>
    <t>https://podminky.urs.cz/item/CS_URS_2025_01/564851111</t>
  </si>
  <si>
    <t>Úpravy okolních ploch</t>
  </si>
  <si>
    <t>194</t>
  </si>
  <si>
    <t>25</t>
  </si>
  <si>
    <t>596211112</t>
  </si>
  <si>
    <t>Kladení zámkové dlažby komunikací pro pěší ručně tl 60 mm skupiny A pl přes 100 do 300 m2</t>
  </si>
  <si>
    <t>-159987736</t>
  </si>
  <si>
    <t>Kladení dlažby z betonových zámkových dlaždic komunikací pro pěší ručně s ložem z kameniva těženého nebo drceného tl. do 40 mm, s vyplněním spár s dvojitým hutněním, vibrováním a se smetením přebytečného materiálu na krajnici tl. 60 mm skupiny A, pro plochy přes 100 do 300 m2</t>
  </si>
  <si>
    <t>https://podminky.urs.cz/item/CS_URS_2025_01/596211112</t>
  </si>
  <si>
    <t>87,0+107,0</t>
  </si>
  <si>
    <t>26</t>
  </si>
  <si>
    <t>59245018</t>
  </si>
  <si>
    <t>dlažba skladebná betonová 200x100mm tl 60mm přírodní</t>
  </si>
  <si>
    <t>-1236799202</t>
  </si>
  <si>
    <t>194*1,05 'Přepočtené koeficientem množství</t>
  </si>
  <si>
    <t>Úpravy povrchů, podlahy a osazování výplní</t>
  </si>
  <si>
    <t>27</t>
  </si>
  <si>
    <t>612131101</t>
  </si>
  <si>
    <t>Cementový postřik vnitřních stěn nanášený celoplošně ručně</t>
  </si>
  <si>
    <t>906219490</t>
  </si>
  <si>
    <t>Podkladní a spojovací vrstva vnitřních omítaných ploch cementový postřik nanášený ručně celoplošně stěn</t>
  </si>
  <si>
    <t>https://podminky.urs.cz/item/CS_URS_2025_01/612131101</t>
  </si>
  <si>
    <t>28</t>
  </si>
  <si>
    <t>612131121</t>
  </si>
  <si>
    <t>Penetrační disperzní nátěr vnitřních stěn nanášený ručně</t>
  </si>
  <si>
    <t>1247730737</t>
  </si>
  <si>
    <t>Podkladní a spojovací vrstva vnitřních omítaných ploch penetrace disperzní nanášená ručně stěn</t>
  </si>
  <si>
    <t>https://podminky.urs.cz/item/CS_URS_2025_01/612131121</t>
  </si>
  <si>
    <t>29</t>
  </si>
  <si>
    <t>612142001</t>
  </si>
  <si>
    <t>Pletivo sklovláknité vnitřních stěn vtlačené do tmelu</t>
  </si>
  <si>
    <t>229757035</t>
  </si>
  <si>
    <t>Pletivo vnitřních ploch v ploše nebo pruzích, na plném podkladu sklovláknité vtlačené do tmelu včetně tmelu stěn</t>
  </si>
  <si>
    <t>https://podminky.urs.cz/item/CS_URS_2025_01/612142001</t>
  </si>
  <si>
    <t>30</t>
  </si>
  <si>
    <t>612315417</t>
  </si>
  <si>
    <t>Oprava vnitřní vápenné hladké omítky tl do 20 mm stěn v rozsahu plochy přes 10 do 30 % s celoplošným přeštukováním tl do 3 m</t>
  </si>
  <si>
    <t>1619369961</t>
  </si>
  <si>
    <t>Oprava vápenné omítky vnitřních ploch hladké, tl. do 20 mm, s celoplošným přeštukováním, tl. štuku do 3 mm stěn, v rozsahu opravované plochy přes 10 do 30%</t>
  </si>
  <si>
    <t>https://podminky.urs.cz/item/CS_URS_2025_01/612315417</t>
  </si>
  <si>
    <t>oprava po rozvodech elektro - nad okny</t>
  </si>
  <si>
    <t>2,075*29,7*2</t>
  </si>
  <si>
    <t>31</t>
  </si>
  <si>
    <t>612315452</t>
  </si>
  <si>
    <t>Příplatek k cenám opravy vápenné omítky stěn za dalších 10 mm tloušťky v rozsahu přes 10 do 30 %</t>
  </si>
  <si>
    <t>313266618</t>
  </si>
  <si>
    <t>Oprava vápenné omítky vnitřních ploch Příplatek k cenám za každých dalších 10 mm tloušťky jádrové omítky přes 20 mm stěn, v rozsahu opravované plochy přes 10 do 30%</t>
  </si>
  <si>
    <t>https://podminky.urs.cz/item/CS_URS_2025_01/612315452</t>
  </si>
  <si>
    <t>123,255*2 'Přepočtené koeficientem množství</t>
  </si>
  <si>
    <t>32</t>
  </si>
  <si>
    <t>612321141</t>
  </si>
  <si>
    <t>Vápenocementová omítka štuková dvouvrstvá vnitřních stěn nanášená ručně</t>
  </si>
  <si>
    <t>-1707934263</t>
  </si>
  <si>
    <t>Omítka vápenocementová vnitřních ploch nanášená ručně dvouvrstvá, tloušťky jádrové omítky do 10 mm a tloušťky štuku do 3 mm štuková svislých konstrukcí stěn</t>
  </si>
  <si>
    <t>https://podminky.urs.cz/item/CS_URS_2025_01/612321141</t>
  </si>
  <si>
    <t>dozdívky</t>
  </si>
  <si>
    <t>špalety</t>
  </si>
  <si>
    <t>0,2*(2,0*2+3,2*2)*19</t>
  </si>
  <si>
    <t>0,2*(2,0*2+2,35*2)</t>
  </si>
  <si>
    <t>0,2*(2,0+2,18*2)</t>
  </si>
  <si>
    <t>33</t>
  </si>
  <si>
    <t>612321191</t>
  </si>
  <si>
    <t>Příplatek k vápenocementové omítce vnitřních stěn za každých dalších 5 mm tloušťky ručně</t>
  </si>
  <si>
    <t>1833926162</t>
  </si>
  <si>
    <t>Omítka vápenocementová vnitřních ploch nanášená ručně Příplatek k cenám za každých dalších i započatých 5 mm tloušťky omítky přes 10 mm stěn</t>
  </si>
  <si>
    <t>https://podminky.urs.cz/item/CS_URS_2025_01/612321191</t>
  </si>
  <si>
    <t>104,532*2 'Přepočtené koeficientem množství</t>
  </si>
  <si>
    <t>34</t>
  </si>
  <si>
    <t>619996117</t>
  </si>
  <si>
    <t>Ochrana podlahy obedněním z OSB desek</t>
  </si>
  <si>
    <t>478572297</t>
  </si>
  <si>
    <t>Ochrana stavebních konstrukcí a samostatných prvků včetně pozdějšího odstranění obedněním z OSB desek podlahy</t>
  </si>
  <si>
    <t>https://podminky.urs.cz/item/CS_URS_2025_01/619996117</t>
  </si>
  <si>
    <t>50% plochy</t>
  </si>
  <si>
    <t>585,1/2</t>
  </si>
  <si>
    <t>35</t>
  </si>
  <si>
    <t>619996147</t>
  </si>
  <si>
    <t>Ochrana podlahy zakrytím geotextilií</t>
  </si>
  <si>
    <t>-1844660538</t>
  </si>
  <si>
    <t>Ochrana stavebních konstrukcí a samostatných prvků včetně pozdějšího odstranění geotextilií zakrytím podlahy</t>
  </si>
  <si>
    <t>https://podminky.urs.cz/item/CS_URS_2025_01/619996147</t>
  </si>
  <si>
    <t>36</t>
  </si>
  <si>
    <t>622131121</t>
  </si>
  <si>
    <t>Penetrační nátěr vnějších stěn nanášený ručně</t>
  </si>
  <si>
    <t>678493648</t>
  </si>
  <si>
    <t>Podkladní a spojovací vrstva vnějších omítaných ploch penetrace nanášená ručně stěn</t>
  </si>
  <si>
    <t>https://podminky.urs.cz/item/CS_URS_2025_01/622131121</t>
  </si>
  <si>
    <t>37</t>
  </si>
  <si>
    <t>622151011</t>
  </si>
  <si>
    <t>Penetrační silikátový nátěr vnějších pastovitých tenkovrstvých omítek stěn</t>
  </si>
  <si>
    <t>41379286</t>
  </si>
  <si>
    <t>Penetrační nátěr vnějších pastovitých tenkovrstvých omítek silikátový stěn</t>
  </si>
  <si>
    <t>https://podminky.urs.cz/item/CS_URS_2025_01/622151011</t>
  </si>
  <si>
    <t>38</t>
  </si>
  <si>
    <t>622151021</t>
  </si>
  <si>
    <t>Penetrační akrylátový nátěr vnějších mozaikových tenkovrstvých omítek stěn</t>
  </si>
  <si>
    <t>-1941892409</t>
  </si>
  <si>
    <t>Penetrační nátěr vnějších pastovitých tenkovrstvých omítek mozaikových akrylátový stěn</t>
  </si>
  <si>
    <t>https://podminky.urs.cz/item/CS_URS_2025_01/622151021</t>
  </si>
  <si>
    <t>39</t>
  </si>
  <si>
    <t>622211042</t>
  </si>
  <si>
    <t>Montáž kontaktního zateplení vnějších stěn lepením a mechanickým kotvením polystyrénových desek do pórobetonu tl přes 160 do 200 mm</t>
  </si>
  <si>
    <t>-1984209176</t>
  </si>
  <si>
    <t>Montáž kontaktního zateplení lepením a mechanickým kotvením z polystyrenových desek (dodávka ve specifikaci) na vnější stěny, na podklad z pórobetonu, tloušťky desek přes 160 do 200 mm</t>
  </si>
  <si>
    <t>https://podminky.urs.cz/item/CS_URS_2025_01/622211042</t>
  </si>
  <si>
    <t>40</t>
  </si>
  <si>
    <t>28376081</t>
  </si>
  <si>
    <t>deska EPS grafitová fasádní λ=0,030-0,031 tl 200mm</t>
  </si>
  <si>
    <t>1952723960</t>
  </si>
  <si>
    <t>KZS</t>
  </si>
  <si>
    <t>7,6*(30,975*2+20,8+1,0*2)</t>
  </si>
  <si>
    <t>-2,0*3,1*19</t>
  </si>
  <si>
    <t>-2,0*2,25</t>
  </si>
  <si>
    <t>-2,0*(2,18-0,24)</t>
  </si>
  <si>
    <t>MW</t>
  </si>
  <si>
    <t>-7,994</t>
  </si>
  <si>
    <t>Mezisoučet</t>
  </si>
  <si>
    <t>severní štít</t>
  </si>
  <si>
    <t>20,8*0,5</t>
  </si>
  <si>
    <t>520,326*1,1 'Přepočtené koeficientem množství</t>
  </si>
  <si>
    <t>41</t>
  </si>
  <si>
    <t>28376451</t>
  </si>
  <si>
    <t>deska XPS hrana polodrážková a hladký povrch 300kPA λ=0,035 tl 200mm</t>
  </si>
  <si>
    <t>-776320246</t>
  </si>
  <si>
    <t xml:space="preserve">sokl  nad zemí</t>
  </si>
  <si>
    <t>0,5*(30,975*2+20,8+1,0*2)</t>
  </si>
  <si>
    <t>-2,0*0,24</t>
  </si>
  <si>
    <t>41,895*1,1 'Přepočtené koeficientem množství</t>
  </si>
  <si>
    <t>42</t>
  </si>
  <si>
    <t>622211062</t>
  </si>
  <si>
    <t>Montáž kontaktního zateplení vnějších stěn lepením a mechanickým kotvením polystyrénových desek do pórobetonu tl přes 240 mm</t>
  </si>
  <si>
    <t>-509826064</t>
  </si>
  <si>
    <t>Montáž kontaktního zateplení lepením a mechanickým kotvením z polystyrenových desek (dodávka ve specifikaci) na vnější stěny, na podklad z pórobetonu, tloušťky desek přes 240 mm</t>
  </si>
  <si>
    <t>https://podminky.urs.cz/item/CS_URS_2025_01/622211062</t>
  </si>
  <si>
    <t>sokl pod zemí</t>
  </si>
  <si>
    <t>0,6*(30,975*2+20,8+1,0*2)</t>
  </si>
  <si>
    <t>43</t>
  </si>
  <si>
    <t>28376655R</t>
  </si>
  <si>
    <t>deska XPS hrana polodrážková a hladký povrch 500kPA λ=0,035 tl 250mm</t>
  </si>
  <si>
    <t>1000157375</t>
  </si>
  <si>
    <t>50,85*1,1 'Přepočtené koeficientem množství</t>
  </si>
  <si>
    <t>44</t>
  </si>
  <si>
    <t>622212051</t>
  </si>
  <si>
    <t>Montáž kontaktního zateplení vnějšího ostění, nadpraží nebo parapetu hl. špalety do 400 mm lepením desek z polystyrenu tl do 40 mm</t>
  </si>
  <si>
    <t>-1287592552</t>
  </si>
  <si>
    <t>Montáž kontaktního zateplení vnějšího ostění, nadpraží nebo parapetu lepením z polystyrenových desek (dodávka ve specifikaci) hloubky špalet přes 200 do 400 mm, tloušťky desek do 40 mm</t>
  </si>
  <si>
    <t>https://podminky.urs.cz/item/CS_URS_2025_01/622212051</t>
  </si>
  <si>
    <t>nadpraží š. 30 cm</t>
  </si>
  <si>
    <t>2,0*20+2,0</t>
  </si>
  <si>
    <t>ostění 30 cm</t>
  </si>
  <si>
    <t>3,1*2*19+2,35*2+2,18*2</t>
  </si>
  <si>
    <t xml:space="preserve">parapet  20 cm</t>
  </si>
  <si>
    <t>2,0*20</t>
  </si>
  <si>
    <t>45</t>
  </si>
  <si>
    <t>28376032</t>
  </si>
  <si>
    <t>deska EPS grafitová fasádní λ=0,032 tl 40mm</t>
  </si>
  <si>
    <t>-441226121</t>
  </si>
  <si>
    <t>(2,0*20+2,0)*0,3</t>
  </si>
  <si>
    <t>(3,1*2*19+2,35*2+2,18*2)*0,3</t>
  </si>
  <si>
    <t>2,0*20*0,2</t>
  </si>
  <si>
    <t>58,658*1,1 'Přepočtené koeficientem množství</t>
  </si>
  <si>
    <t>46</t>
  </si>
  <si>
    <t>622221042</t>
  </si>
  <si>
    <t>Montáž kontaktního zateplení vnějších stěn lepením a mechanickým kotvením desek z minerální vlny s podélnou orientací do pórobetonu tl přes 160 do 200 mm</t>
  </si>
  <si>
    <t>984032190</t>
  </si>
  <si>
    <t>Montáž kontaktního zateplení lepením a mechanickým kotvením z desek minerální vlny s podélnou orientací vláken nebo kombinovaných (dodávka ve specifikaci) na vnější stěny, na podklad z pórobetonu, tloušťky desek přes 160 do 200 mm</t>
  </si>
  <si>
    <t>https://podminky.urs.cz/item/CS_URS_2025_01/622221042</t>
  </si>
  <si>
    <t>nad dveřmi</t>
  </si>
  <si>
    <t>2,22*5,853</t>
  </si>
  <si>
    <t>-2,0*2,35</t>
  </si>
  <si>
    <t>-2,0*0,15</t>
  </si>
  <si>
    <t>47</t>
  </si>
  <si>
    <t>63142031</t>
  </si>
  <si>
    <t>deska tepelně izolační minerální kontaktních fasád podélné vlákno λ=0,035-0,036 tl 200mm</t>
  </si>
  <si>
    <t>193440614</t>
  </si>
  <si>
    <t>7,994*1,1 'Přepočtené koeficientem množství</t>
  </si>
  <si>
    <t>48</t>
  </si>
  <si>
    <t>622251101</t>
  </si>
  <si>
    <t>Příplatek k cenám kontaktního zateplení vnějších stěn za zápustnou montáž a použití tepelněizolačních zátek z polystyrenu</t>
  </si>
  <si>
    <t>-1134750426</t>
  </si>
  <si>
    <t>Montáž kontaktního zateplení lepením a mechanickým kotvením Příplatek k cenám za zápustnou montáž kotev s použitím tepelněizolačních zátek na vnější stěny z polystyrenu</t>
  </si>
  <si>
    <t>https://podminky.urs.cz/item/CS_URS_2025_01/622251101</t>
  </si>
  <si>
    <t>551,821</t>
  </si>
  <si>
    <t>50,85</t>
  </si>
  <si>
    <t>49</t>
  </si>
  <si>
    <t>622251105</t>
  </si>
  <si>
    <t>Příplatek k cenám kontaktního zateplení vnějších stěn za zápustnou montáž a použití tepelněizolačních zátek z minerální vlny</t>
  </si>
  <si>
    <t>-1427085062</t>
  </si>
  <si>
    <t>Montáž kontaktního zateplení lepením a mechanickým kotvením Příplatek k cenám za zápustnou montáž kotev s použitím tepelněizolačních zátek na vnější stěny z minerální vlny</t>
  </si>
  <si>
    <t>https://podminky.urs.cz/item/CS_URS_2025_01/622251105</t>
  </si>
  <si>
    <t>50</t>
  </si>
  <si>
    <t>622252001</t>
  </si>
  <si>
    <t>Montáž profilů kontaktního zateplení připevněných mechanicky</t>
  </si>
  <si>
    <t>-1838028625</t>
  </si>
  <si>
    <t>Montáž profilů kontaktního zateplení zakládacích soklových připevněných hmoždinkami</t>
  </si>
  <si>
    <t>https://podminky.urs.cz/item/CS_URS_2025_01/622252001</t>
  </si>
  <si>
    <t>(30,975*2+20,8+1,0*2)</t>
  </si>
  <si>
    <t>51</t>
  </si>
  <si>
    <t>59051657</t>
  </si>
  <si>
    <t>profil zakládací Al tl 0,7mm pro ETICS pro izolant tl 200mm</t>
  </si>
  <si>
    <t>2138298305</t>
  </si>
  <si>
    <t>84,75*1,05 'Přepočtené koeficientem množství</t>
  </si>
  <si>
    <t>52</t>
  </si>
  <si>
    <t>622252002</t>
  </si>
  <si>
    <t>Montáž profilů kontaktního zateplení lepených</t>
  </si>
  <si>
    <t>-1201295653</t>
  </si>
  <si>
    <t>Montáž profilů kontaktního zateplení ostatních stěnových, dilatačních apod. lepených do tmelu</t>
  </si>
  <si>
    <t>https://podminky.urs.cz/item/CS_URS_2025_01/622252002</t>
  </si>
  <si>
    <t>53</t>
  </si>
  <si>
    <t>63127416</t>
  </si>
  <si>
    <t>profil rohový PVC s výztužnou tkaninou š 100/100mm</t>
  </si>
  <si>
    <t>44107905</t>
  </si>
  <si>
    <t>rohy budovy</t>
  </si>
  <si>
    <t>8,5*4</t>
  </si>
  <si>
    <t>160,86*1,05 'Přepočtené koeficientem množství</t>
  </si>
  <si>
    <t>54</t>
  </si>
  <si>
    <t>28342205</t>
  </si>
  <si>
    <t>profil napojovací okenní PVC s výztužnou tkaninou 6mm</t>
  </si>
  <si>
    <t>887060754</t>
  </si>
  <si>
    <t>208,860-40</t>
  </si>
  <si>
    <t>168,86*1,05 'Přepočtené koeficientem množství</t>
  </si>
  <si>
    <t>55</t>
  </si>
  <si>
    <t>59051510</t>
  </si>
  <si>
    <t>profil napojovací nadokenní PVC s okapnicí s výztužnou tkaninou</t>
  </si>
  <si>
    <t>1225234150</t>
  </si>
  <si>
    <t>30,975*2</t>
  </si>
  <si>
    <t>103,95*1,05 'Přepočtené koeficientem množství</t>
  </si>
  <si>
    <t>56</t>
  </si>
  <si>
    <t>28341022</t>
  </si>
  <si>
    <t>profil napojovací parapetní PVC s výztužnou tkaninou</t>
  </si>
  <si>
    <t>488024119</t>
  </si>
  <si>
    <t>40*1,05 'Přepočtené koeficientem množství</t>
  </si>
  <si>
    <t>57</t>
  </si>
  <si>
    <t>19416051</t>
  </si>
  <si>
    <t>profil dilatační rohový Al s výztužnou tkaninou</t>
  </si>
  <si>
    <t>662132879</t>
  </si>
  <si>
    <t>8,5*2</t>
  </si>
  <si>
    <t>17*1,05 'Přepočtené koeficientem množství</t>
  </si>
  <si>
    <t>58</t>
  </si>
  <si>
    <t>622335102</t>
  </si>
  <si>
    <t>Oprava cementové hladké omítky vnějších stěn v rozsahu přes 10 do 30 %</t>
  </si>
  <si>
    <t>1987956862</t>
  </si>
  <si>
    <t>Oprava cementové omítky vnějších ploch hladké stěn, v rozsahu opravované plochy přes 10 do 30%</t>
  </si>
  <si>
    <t>https://podminky.urs.cz/item/CS_URS_2025_01/622335102</t>
  </si>
  <si>
    <t>59</t>
  </si>
  <si>
    <t>622511122</t>
  </si>
  <si>
    <t>Tenkovrstvá akrylátová mozaiková hrubozrnná omítka vnějších stěn</t>
  </si>
  <si>
    <t>1853454817</t>
  </si>
  <si>
    <t>Omítka tenkovrstvá akrylátová vnějších ploch probarvená bez penetrace mozaiková hrubozrnná stěn</t>
  </si>
  <si>
    <t>https://podminky.urs.cz/item/CS_URS_2025_01/622511122</t>
  </si>
  <si>
    <t>západní průčelí</t>
  </si>
  <si>
    <t>30,975*0,4*2+0,2</t>
  </si>
  <si>
    <t>jižní štít</t>
  </si>
  <si>
    <t>20,8*0,6</t>
  </si>
  <si>
    <t>východní průčelí</t>
  </si>
  <si>
    <t>30,975*0,4*2+0,2-2,0*0,24+0,24*0,3*2</t>
  </si>
  <si>
    <t>omítka bude práváděna až s nástavbami</t>
  </si>
  <si>
    <t>60</t>
  </si>
  <si>
    <t>622521022</t>
  </si>
  <si>
    <t>Tenkovrstvá silikátová zatíraná omítka zrnitost 2,0 mm vnějších stěn</t>
  </si>
  <si>
    <t>-669772695</t>
  </si>
  <si>
    <t>Omítka tenkovrstvá silikátová vnějších ploch probarvená bez penetrace zatíraná (škrábaná ), zrnitost 2,0 mm stěn</t>
  </si>
  <si>
    <t>https://podminky.urs.cz/item/CS_URS_2025_01/622521022</t>
  </si>
  <si>
    <t>7,6*(30,975*2+20,8)</t>
  </si>
  <si>
    <t>61</t>
  </si>
  <si>
    <t>629991011</t>
  </si>
  <si>
    <t>Zakrytí výplní otvorů a svislých ploch fólií přilepenou lepící páskou</t>
  </si>
  <si>
    <t>1919052242</t>
  </si>
  <si>
    <t>Zakrytí vnějších ploch před znečištěním včetně pozdějšího odkrytí výplní otvorů a svislých ploch fólií přilepenou lepící páskou</t>
  </si>
  <si>
    <t>https://podminky.urs.cz/item/CS_URS_2025_01/629991011</t>
  </si>
  <si>
    <t>2,0*3,1*19</t>
  </si>
  <si>
    <t>2,0*2,35</t>
  </si>
  <si>
    <t>2,0*2,18</t>
  </si>
  <si>
    <t>62</t>
  </si>
  <si>
    <t>629995101</t>
  </si>
  <si>
    <t>Očištění vnějších ploch tlakovou vodou</t>
  </si>
  <si>
    <t>-2134880134</t>
  </si>
  <si>
    <t>Očištění vnějších ploch tlakovou vodou omytím tlakovou vodou</t>
  </si>
  <si>
    <t>https://podminky.urs.cz/item/CS_URS_2025_01/629995101</t>
  </si>
  <si>
    <t>568,378</t>
  </si>
  <si>
    <t>62,104</t>
  </si>
  <si>
    <t>nové zdivo</t>
  </si>
  <si>
    <t>-62</t>
  </si>
  <si>
    <t>Ostatní konstrukce a práce, bourání</t>
  </si>
  <si>
    <t>63</t>
  </si>
  <si>
    <t>916231213</t>
  </si>
  <si>
    <t>Osazení chodníkového obrubníku betonového stojatého s boční opěrou do lože z betonu prostého</t>
  </si>
  <si>
    <t>520949797</t>
  </si>
  <si>
    <t>Osazení chodníkového obrubníku betonového se zřízením lože, s vyplněním a zatřením spár cementovou maltou stojatého s boční opěrou z betonu prostého, do lože z betonu prostého</t>
  </si>
  <si>
    <t>https://podminky.urs.cz/item/CS_URS_2025_01/916231213</t>
  </si>
  <si>
    <t>78,7-33</t>
  </si>
  <si>
    <t>66,8-31</t>
  </si>
  <si>
    <t>64</t>
  </si>
  <si>
    <t>59217062</t>
  </si>
  <si>
    <t>obrubník parkový betonový 1000x50x250mm přírodní</t>
  </si>
  <si>
    <t>882483101</t>
  </si>
  <si>
    <t>81,5*1,05 'Přepočtené koeficientem množství</t>
  </si>
  <si>
    <t>65</t>
  </si>
  <si>
    <t>916991121</t>
  </si>
  <si>
    <t>Lože pod obrubníky, krajníky nebo obruby z dlažebních kostek z betonu prostého</t>
  </si>
  <si>
    <t>1899550716</t>
  </si>
  <si>
    <t>https://podminky.urs.cz/item/CS_URS_2025_01/916991121</t>
  </si>
  <si>
    <t>81,500*0,05</t>
  </si>
  <si>
    <t>66</t>
  </si>
  <si>
    <t>941311111</t>
  </si>
  <si>
    <t>Montáž lešení řadového modulového lehkého zatížení do 200 kg/m2 š od 0,6 do 0,9 m v do 10 m</t>
  </si>
  <si>
    <t>-119311506</t>
  </si>
  <si>
    <t>Lešení řadové modulové lehké pracovní s podlahami s provozním zatížením tř. 3 do 200 kg/m2 šířky tř. SW06 od 0,6 do 0,9 m výšky do 10 m montáž</t>
  </si>
  <si>
    <t>https://podminky.urs.cz/item/CS_URS_2025_01/941311111</t>
  </si>
  <si>
    <t>32*8,5*2</t>
  </si>
  <si>
    <t>21*8,5</t>
  </si>
  <si>
    <t>1,0*8,5*2</t>
  </si>
  <si>
    <t>67</t>
  </si>
  <si>
    <t>941311211</t>
  </si>
  <si>
    <t>Příplatek k lešení řadovému modulovému lehkému do 200 kg/m2 š od 0,6 do 0,9 m v do 10 m za každý den použití</t>
  </si>
  <si>
    <t>-1558803869</t>
  </si>
  <si>
    <t>Lešení řadové modulové lehké pracovní s podlahami s provozním zatížením tř. 3 do 200 kg/m2 šířky tř. SW06 od 0,6 do 0,9 m výšky do 10 m příplatek k ceně za každý den použití</t>
  </si>
  <si>
    <t>https://podminky.urs.cz/item/CS_URS_2025_01/941311211</t>
  </si>
  <si>
    <t>739,5*90 'Přepočtené koeficientem množství</t>
  </si>
  <si>
    <t>68</t>
  </si>
  <si>
    <t>941311322</t>
  </si>
  <si>
    <t>Odborná prohlídka lešení řadového modulového lehkého s podlahami zatížení do 200 kg/m2 š od 0,6 do 0,9 m v do 25 m pl přes 500 do 2000 m2 zakryté sítěmi</t>
  </si>
  <si>
    <t>kus</t>
  </si>
  <si>
    <t>-2056972984</t>
  </si>
  <si>
    <t>Odborná prohlídka lešení řadového modulového lehkého pracovního s podlahami s provozním zatížením tř. 3 do 200 kg/m2 šířky tř. SW06 přes 0,6 do 0,9 m výšky do 25 m, celkové plochy přes 500 do 2 000 m2 zakrytého sítěmi</t>
  </si>
  <si>
    <t>https://podminky.urs.cz/item/CS_URS_2025_01/941311322</t>
  </si>
  <si>
    <t>69</t>
  </si>
  <si>
    <t>941311811</t>
  </si>
  <si>
    <t>Demontáž lešení řadového modulového lehkého zatížení do 200 kg/m2 š od 0,6 do 0,9 m v do 10 m</t>
  </si>
  <si>
    <t>-564200261</t>
  </si>
  <si>
    <t>Lešení řadové modulové lehké pracovní s podlahami s provozním zatížením tř. 3 do 200 kg/m2 šířky tř. SW06 od 0,6 do 0,9 m výšky do 10 m demontáž</t>
  </si>
  <si>
    <t>https://podminky.urs.cz/item/CS_URS_2025_01/941311811</t>
  </si>
  <si>
    <t>70</t>
  </si>
  <si>
    <t>944511111</t>
  </si>
  <si>
    <t>Montáž ochranné sítě z textilie z umělých vláken</t>
  </si>
  <si>
    <t>-1474802217</t>
  </si>
  <si>
    <t>Síť ochranná zavěšená na konstrukci lešení z textilie z umělých vláken montáž</t>
  </si>
  <si>
    <t>https://podminky.urs.cz/item/CS_URS_2025_01/944511111</t>
  </si>
  <si>
    <t>71</t>
  </si>
  <si>
    <t>944511211</t>
  </si>
  <si>
    <t>Příplatek k ochranné síti za každý den použití</t>
  </si>
  <si>
    <t>751996036</t>
  </si>
  <si>
    <t>Síť ochranná zavěšená na konstrukci lešení z textilie z umělých vláken příplatek k ceně za každý den použití</t>
  </si>
  <si>
    <t>https://podminky.urs.cz/item/CS_URS_2025_01/944511211</t>
  </si>
  <si>
    <t>72</t>
  </si>
  <si>
    <t>944511811</t>
  </si>
  <si>
    <t>Demontáž ochranné sítě z textilie z umělých vláken</t>
  </si>
  <si>
    <t>-1772590804</t>
  </si>
  <si>
    <t>Síť ochranná zavěšená na konstrukci lešení z textilie z umělých vláken demontáž</t>
  </si>
  <si>
    <t>https://podminky.urs.cz/item/CS_URS_2025_01/944511811</t>
  </si>
  <si>
    <t>73</t>
  </si>
  <si>
    <t>946111117</t>
  </si>
  <si>
    <t>Montáž pojízdných věží trubkových/dílcových š od 0,6 do 0,9 m dl do 3,2 m v přes 6,6 do 7,6 m</t>
  </si>
  <si>
    <t>212899473</t>
  </si>
  <si>
    <t>Věže pojízdné trubkové nebo dílcové s maximálním zatížením podlahy do 200 kg/m2 šířky od 0,6 do 0,9 m, délky do 3,2 m výšky přes 6,6 m do 7,6 m montáž</t>
  </si>
  <si>
    <t>https://podminky.urs.cz/item/CS_URS_2025_01/946111117</t>
  </si>
  <si>
    <t>74</t>
  </si>
  <si>
    <t>946111217</t>
  </si>
  <si>
    <t>Příplatek k pojízdným věžím š od 0,6 do 0,9 m dl do 3,2 m v přes 6,6 do 7,6 m za každý den použití</t>
  </si>
  <si>
    <t>449220232</t>
  </si>
  <si>
    <t>Věže pojízdné trubkové nebo dílcové s maximálním zatížením podlahy do 200 kg/m2 šířky od 0,6 do 0,9 m, délky do 3,2 m výšky přes 6,6 m do 7,6 m příplatek k ceně za každý den použití</t>
  </si>
  <si>
    <t>https://podminky.urs.cz/item/CS_URS_2025_01/946111217</t>
  </si>
  <si>
    <t>2*21 'Přepočtené koeficientem množství</t>
  </si>
  <si>
    <t>75</t>
  </si>
  <si>
    <t>946111313</t>
  </si>
  <si>
    <t>Odborná prohlídka pojízdných věží trubkových nebo dílcových v přes 5,5 m do 9,6 m</t>
  </si>
  <si>
    <t>535381413</t>
  </si>
  <si>
    <t>Odborná prohlídka pojízdných věží trubkových nebo dílcových s maximálním zatížením podlahy do 200 kg/m2 výšky přes 5,5 m do 9,6 m</t>
  </si>
  <si>
    <t>https://podminky.urs.cz/item/CS_URS_2025_01/946111313</t>
  </si>
  <si>
    <t>76</t>
  </si>
  <si>
    <t>946111817</t>
  </si>
  <si>
    <t>Demontáž pojízdných věží trubkových/dílcových š od 0,6 do 0,9 m dl do 3,2 m v přes 6,6 do 7,6 m</t>
  </si>
  <si>
    <t>-1918764849</t>
  </si>
  <si>
    <t>Věže pojízdné trubkové nebo dílcové s maximálním zatížením podlahy do 200 kg/m2 šířky od 0,6 do 0,9 m, délky do 3,2 m výšky přes 6,6 m do 7,6 m demontáž</t>
  </si>
  <si>
    <t>https://podminky.urs.cz/item/CS_URS_2025_01/946111817</t>
  </si>
  <si>
    <t>77</t>
  </si>
  <si>
    <t>952901111</t>
  </si>
  <si>
    <t>Vyčištění budov bytové a občanské výstavby při výšce podlaží do 4 m</t>
  </si>
  <si>
    <t>-2136922256</t>
  </si>
  <si>
    <t>Vyčištění budov nebo objektů před předáním do užívání budov bytové nebo občanské výstavby, světlé výšky podlaží do 4 m</t>
  </si>
  <si>
    <t>https://podminky.urs.cz/item/CS_URS_2025_01/952901111</t>
  </si>
  <si>
    <t>84,750*2,0</t>
  </si>
  <si>
    <t>585,1</t>
  </si>
  <si>
    <t>78</t>
  </si>
  <si>
    <t>953943211</t>
  </si>
  <si>
    <t>Osazování hasicího přístroje</t>
  </si>
  <si>
    <t>2085649487</t>
  </si>
  <si>
    <t>Osazování drobných kovových předmětů kotvených do stěny hasicího přístroje</t>
  </si>
  <si>
    <t>https://podminky.urs.cz/item/CS_URS_2025_01/953943211</t>
  </si>
  <si>
    <t>Poznámka k položce:_x000d_
s hasicí schopností 34A/183B</t>
  </si>
  <si>
    <t>79</t>
  </si>
  <si>
    <t>44932114</t>
  </si>
  <si>
    <t>přístroj hasicí ruční práškový PG 6 LE</t>
  </si>
  <si>
    <t>1497711138</t>
  </si>
  <si>
    <t>80</t>
  </si>
  <si>
    <t>953993326R</t>
  </si>
  <si>
    <t>Osazení bezpečnostní, orientační nebo informační tabulky přivrtáním na zdivo + dodávky - dle PBŘ</t>
  </si>
  <si>
    <t>kpl</t>
  </si>
  <si>
    <t>-1528934366</t>
  </si>
  <si>
    <t>Poznámka k položce:_x000d_
Řešený objekt bude vybaven bezpečnostními značkami a tabulkami dle ČSN ISO 3864 (ČSN 01 80_x000d_
10).</t>
  </si>
  <si>
    <t>81</t>
  </si>
  <si>
    <t>962032230</t>
  </si>
  <si>
    <t>Bourání zdiva z cihel pálených nebo vápenopískových na MV nebo MVC do 1 m3</t>
  </si>
  <si>
    <t>-987226634</t>
  </si>
  <si>
    <t>Bourání zdiva nadzákladového z cihel pálených plných nebo lícových nebo vápenopískových na maltu vápennou nebo vápenocementovou, objemu do 1 m3</t>
  </si>
  <si>
    <t>https://podminky.urs.cz/item/CS_URS_2025_01/962032230</t>
  </si>
  <si>
    <t>odstranění přizdívky</t>
  </si>
  <si>
    <t>0,25*0,35*3,2*2</t>
  </si>
  <si>
    <t>82</t>
  </si>
  <si>
    <t>966074114</t>
  </si>
  <si>
    <t>Demontáž prosvětlovacích pásů stěn z ocelových rámů s výplní polykarbonátovou deskou pl přes 15 m2</t>
  </si>
  <si>
    <t>373335691</t>
  </si>
  <si>
    <t>Demontáž prosvětlovacích pásů stěn ocelových konstrukcí z ocelových rámů, s výplní polykarbonátovou deskou, plochy otvoru přes 15 m2</t>
  </si>
  <si>
    <t>https://podminky.urs.cz/item/CS_URS_2025_01/966074114</t>
  </si>
  <si>
    <t>(27,15+2,6)*3,2-4,030</t>
  </si>
  <si>
    <t>(24,825+2,6+2,325)*3,2-4,03-2,325*0,59</t>
  </si>
  <si>
    <t>83</t>
  </si>
  <si>
    <t>966080101</t>
  </si>
  <si>
    <t>Bourání kontaktního zateplení z polystyrenových desek tl do 60 mm</t>
  </si>
  <si>
    <t>598408962</t>
  </si>
  <si>
    <t>Bourání kontaktního zateplení včetně povrchové úpravy omítkou nebo nátěrem z polystyrénových desek, tloušťky do 60 mm</t>
  </si>
  <si>
    <t>https://podminky.urs.cz/item/CS_URS_2025_01/966080101</t>
  </si>
  <si>
    <t>štít</t>
  </si>
  <si>
    <t>20,7*7,725</t>
  </si>
  <si>
    <t>84</t>
  </si>
  <si>
    <t>968062456</t>
  </si>
  <si>
    <t>Vybourání dřevěných dveřních zárubní pl přes 2 m2</t>
  </si>
  <si>
    <t>2073002162</t>
  </si>
  <si>
    <t>Vybourání dřevěných rámů oken s křídly, dveřních zárubní, vrat, stěn, ostění nebo obkladů dveřních zárubní, plochy přes 2 m2</t>
  </si>
  <si>
    <t>https://podminky.urs.cz/item/CS_URS_2025_01/968062456</t>
  </si>
  <si>
    <t>2,325*2,2</t>
  </si>
  <si>
    <t>85</t>
  </si>
  <si>
    <t>968082018</t>
  </si>
  <si>
    <t>Vybourání plastových rámů oken včetně křídel plochy přes 4 m2</t>
  </si>
  <si>
    <t>1662264810</t>
  </si>
  <si>
    <t>Vybourání plastových rámů oken s křídly, dveřních zárubní, vrat rámu oken s křídly, plochy přes 4 m2</t>
  </si>
  <si>
    <t>https://podminky.urs.cz/item/CS_URS_2025_01/968082018</t>
  </si>
  <si>
    <t>2,6*1,55*2</t>
  </si>
  <si>
    <t>86</t>
  </si>
  <si>
    <t>978036141</t>
  </si>
  <si>
    <t>Otlučení (osekání) cementových omítek vnějších ploch v rozsahu přes 20 do 30 %</t>
  </si>
  <si>
    <t>-1058713068</t>
  </si>
  <si>
    <t>Otlučení cementových omítek vnějších ploch s vyškrabáním spar zdiva a s očištěním povrchu, v rozsahu přes 20 do 30 %</t>
  </si>
  <si>
    <t>https://podminky.urs.cz/item/CS_URS_2025_01/978036141</t>
  </si>
  <si>
    <t>Poznámka k položce:_x000d_
Plochy po nepřídržných omítkách vyrovnat cementovou maltou_x000d_
Pokud by nepřídržné oblasti překročily 25% hl. plochy jednotlivých fasád, budou vnější omítky odstraněny plnoplošně.</t>
  </si>
  <si>
    <t>87</t>
  </si>
  <si>
    <t>978059611</t>
  </si>
  <si>
    <t>Odsekání a odebrání obkladů stěn z vnějších obkládaček plochy do 1 m2</t>
  </si>
  <si>
    <t>1334924906</t>
  </si>
  <si>
    <t>Odsekání obkladů stěn včetně otlučení podkladní omítky až na zdivo z obkládaček vnějších, z jakýchkoliv materiálů, plochy do 1 m2</t>
  </si>
  <si>
    <t>https://podminky.urs.cz/item/CS_URS_2025_01/978059611</t>
  </si>
  <si>
    <t>0,5+4,5</t>
  </si>
  <si>
    <t>88</t>
  </si>
  <si>
    <t>985112122</t>
  </si>
  <si>
    <t>Odsekání degradovaného betonu líce kleneb a podhledů tl přes 10 do 30 mm</t>
  </si>
  <si>
    <t>-1514259130</t>
  </si>
  <si>
    <t>Odsekání degradovaného betonu líce kleneb a podhledů, tloušťky přes 10 do 30 mm</t>
  </si>
  <si>
    <t>https://podminky.urs.cz/item/CS_URS_2025_01/985112122</t>
  </si>
  <si>
    <t>89</t>
  </si>
  <si>
    <t>985112193</t>
  </si>
  <si>
    <t>Příplatek k odsekání degradovaného betonu za plochu do 10 m2 jednotlivě</t>
  </si>
  <si>
    <t>-679416243</t>
  </si>
  <si>
    <t>Odsekání degradovaného betonu Příplatek k cenám za plochu do 10 m2 jednotlivě</t>
  </si>
  <si>
    <t>https://podminky.urs.cz/item/CS_URS_2025_01/985112193</t>
  </si>
  <si>
    <t>90</t>
  </si>
  <si>
    <t>985132211</t>
  </si>
  <si>
    <t>Očištění ploch líce kleneb a podhledů sušeným křemičitým pískem</t>
  </si>
  <si>
    <t>-617602838</t>
  </si>
  <si>
    <t>Očištění ploch líce kleneb a podhledů tryskání pískem sušeným</t>
  </si>
  <si>
    <t>https://podminky.urs.cz/item/CS_URS_2025_01/985132211</t>
  </si>
  <si>
    <t>91</t>
  </si>
  <si>
    <t>985132311</t>
  </si>
  <si>
    <t>Ruční dočištění ploch líce kleneb a podhledů ocelových kartáči</t>
  </si>
  <si>
    <t>944208831</t>
  </si>
  <si>
    <t>Očištění ploch líce kleneb a podhledů ruční dočištění ocelovými kartáči</t>
  </si>
  <si>
    <t>https://podminky.urs.cz/item/CS_URS_2025_01/985132311</t>
  </si>
  <si>
    <t>92</t>
  </si>
  <si>
    <t>985139112</t>
  </si>
  <si>
    <t>Příplatek k očištění ploch za plochu do 10 m2 jednotlivě</t>
  </si>
  <si>
    <t>-622820092</t>
  </si>
  <si>
    <t>Očištění ploch Příplatek k cenám za plochu do 10 m2 jednotlivě</t>
  </si>
  <si>
    <t>https://podminky.urs.cz/item/CS_URS_2025_01/985139112</t>
  </si>
  <si>
    <t>93</t>
  </si>
  <si>
    <t>985311212</t>
  </si>
  <si>
    <t>Reprofilace líce kleneb a podhledů cementovou sanační maltou tl přes 10 do 20 mm</t>
  </si>
  <si>
    <t>1899373828</t>
  </si>
  <si>
    <t>Reprofilace betonu sanačními maltami na cementové bázi ručně líce kleneb a podhledů, tloušťky přes 10 do 20 mm</t>
  </si>
  <si>
    <t>https://podminky.urs.cz/item/CS_URS_2025_01/985311212</t>
  </si>
  <si>
    <t>začištěna nadpraží na obou průčelích reprofilační maltou</t>
  </si>
  <si>
    <t>60*0,25</t>
  </si>
  <si>
    <t>94</t>
  </si>
  <si>
    <t>985311912</t>
  </si>
  <si>
    <t>Příplatek při reprofilaci sanační maltou za plochu do 10 m2 jednotlivě</t>
  </si>
  <si>
    <t>-73482714</t>
  </si>
  <si>
    <t>Reprofilace betonu sanačními maltami na cementové bázi ručně Příplatek k cenám za plochu do 10 m2 jednotlivě</t>
  </si>
  <si>
    <t>https://podminky.urs.cz/item/CS_URS_2025_01/985311912</t>
  </si>
  <si>
    <t>95</t>
  </si>
  <si>
    <t>985311913</t>
  </si>
  <si>
    <t>Příplatek při reprofilaci sanační maltou za větší členitost povrchu (sloupy, výklenky)</t>
  </si>
  <si>
    <t>-2044660341</t>
  </si>
  <si>
    <t>Reprofilace betonu sanačními maltami na cementové bázi ručně Příplatek k cenám za větší členitost povrchu (sloupy, výklenky)</t>
  </si>
  <si>
    <t>https://podminky.urs.cz/item/CS_URS_2025_01/985311913</t>
  </si>
  <si>
    <t>96</t>
  </si>
  <si>
    <t>985312121</t>
  </si>
  <si>
    <t>Stěrka k vyrovnání betonových ploch líce kleneb a podhledů tl do 2 mm</t>
  </si>
  <si>
    <t>618429953</t>
  </si>
  <si>
    <t>Stěrka k vyrovnání ploch reprofilovaného betonu líce kleneb a podhledů, tloušťky do 2 mm</t>
  </si>
  <si>
    <t>https://podminky.urs.cz/item/CS_URS_2025_01/985312121</t>
  </si>
  <si>
    <t>97</t>
  </si>
  <si>
    <t>985312192</t>
  </si>
  <si>
    <t>Příplatek ke stěrce pro vyrovnání betonových ploch za plochu do 10 m2 jednotlivě</t>
  </si>
  <si>
    <t>-488538441</t>
  </si>
  <si>
    <t>Stěrka k vyrovnání ploch reprofilovaného betonu Příplatek k cenám za plochu do 10 m2 jednotlivě</t>
  </si>
  <si>
    <t>https://podminky.urs.cz/item/CS_URS_2025_01/985312192</t>
  </si>
  <si>
    <t>98</t>
  </si>
  <si>
    <t>985321111</t>
  </si>
  <si>
    <t>Ochranný nátěr výztuže na cementové bázi stěn, líce kleneb a podhledů 1 vrstva tl 1 mm</t>
  </si>
  <si>
    <t>-549058151</t>
  </si>
  <si>
    <t>Ochranný nátěr betonářské výztuže 1 vrstva tloušťky 1 mm na cementové bázi stěn, líce kleneb a podhledů</t>
  </si>
  <si>
    <t>https://podminky.urs.cz/item/CS_URS_2025_01/985321111</t>
  </si>
  <si>
    <t>99</t>
  </si>
  <si>
    <t>985321912</t>
  </si>
  <si>
    <t>Příplatek k cenám ochranného nátěru výztuže za plochu do 10 m2 jednotlivě</t>
  </si>
  <si>
    <t>132824462</t>
  </si>
  <si>
    <t>Ochranný nátěr betonářské výztuže Příplatek k cenám za plochu do 10 m2 jednotlivě</t>
  </si>
  <si>
    <t>https://podminky.urs.cz/item/CS_URS_2025_01/985321912</t>
  </si>
  <si>
    <t>985323111</t>
  </si>
  <si>
    <t>Spojovací (adhezní) můstek reprofilovaného betonu na cementové bázi tl 1 mm</t>
  </si>
  <si>
    <t>1840130853</t>
  </si>
  <si>
    <t>Spojovací (adhezní) můstek reprofilovaného betonu na cementové bázi, tloušťky 1 mm</t>
  </si>
  <si>
    <t>https://podminky.urs.cz/item/CS_URS_2025_01/985323111</t>
  </si>
  <si>
    <t>101</t>
  </si>
  <si>
    <t>985323912</t>
  </si>
  <si>
    <t>Příplatek k cenám spojovacího (adhezního) můstku za plochu do 10 m2 jednotlivě</t>
  </si>
  <si>
    <t>-309069257</t>
  </si>
  <si>
    <t>Spojovací (adhezní) můstek reprofilovaného betonu Příplatek k cenám za plochu do 10 m2 jednotlivě</t>
  </si>
  <si>
    <t>https://podminky.urs.cz/item/CS_URS_2025_01/985323912</t>
  </si>
  <si>
    <t>102</t>
  </si>
  <si>
    <t>993111111</t>
  </si>
  <si>
    <t>Dovoz a odvoz lešení řadového do 10 km včetně naložení a složení</t>
  </si>
  <si>
    <t>2013531018</t>
  </si>
  <si>
    <t>Dovoz a odvoz lešení včetně naložení a složení řadového, na vzdálenost do 10 km</t>
  </si>
  <si>
    <t>https://podminky.urs.cz/item/CS_URS_2025_01/993111111</t>
  </si>
  <si>
    <t>103</t>
  </si>
  <si>
    <t>993111119</t>
  </si>
  <si>
    <t>Příplatek k ceně dovozu a odvozu lešení řadového ZKD 10 km přes 10 km</t>
  </si>
  <si>
    <t>370371799</t>
  </si>
  <si>
    <t>Dovoz a odvoz lešení včetně naložení a složení řadového, na vzdálenost Příplatek k ceně za každých dalších i započatých 10 km přes 10 km</t>
  </si>
  <si>
    <t>https://podminky.urs.cz/item/CS_URS_2025_01/993111119</t>
  </si>
  <si>
    <t>739,5*2 'Přepočtené koeficientem množství</t>
  </si>
  <si>
    <t>104</t>
  </si>
  <si>
    <t>993121111</t>
  </si>
  <si>
    <t>Dovoz a odvoz lešení prostorového lehkého do 10 km včetně naložení a složení</t>
  </si>
  <si>
    <t>765596519</t>
  </si>
  <si>
    <t>Dovoz a odvoz lešení včetně naložení a složení prostorového lehkého, na vzdálenost do 10 km</t>
  </si>
  <si>
    <t>https://podminky.urs.cz/item/CS_URS_2025_01/993121111</t>
  </si>
  <si>
    <t>0,9*3,0*7,0*2</t>
  </si>
  <si>
    <t>105</t>
  </si>
  <si>
    <t>993121119</t>
  </si>
  <si>
    <t>Příplatek k ceně dovozu a odvozu lešení prostorového lehkého ZKD 10 km přes 10 km</t>
  </si>
  <si>
    <t>798650911</t>
  </si>
  <si>
    <t>Dovoz a odvoz lešení včetně naložení a složení prostorového lehkého, na vzdálenost Příplatek k ceně za každých dalších i započatých 10 km přes 10 km</t>
  </si>
  <si>
    <t>https://podminky.urs.cz/item/CS_URS_2025_01/993121119</t>
  </si>
  <si>
    <t>37,8*2 'Přepočtené koeficientem množství</t>
  </si>
  <si>
    <t>106</t>
  </si>
  <si>
    <t>úprava plotu po osazení KZS</t>
  </si>
  <si>
    <t>1304181512</t>
  </si>
  <si>
    <t>107</t>
  </si>
  <si>
    <t>T</t>
  </si>
  <si>
    <t>demontáž a zpětná montáž výsledková tabule</t>
  </si>
  <si>
    <t>1260636748</t>
  </si>
  <si>
    <t>997</t>
  </si>
  <si>
    <t>Přesun sutě</t>
  </si>
  <si>
    <t>108</t>
  </si>
  <si>
    <t>997013212</t>
  </si>
  <si>
    <t>Vnitrostaveništní doprava suti a vybouraných hmot pro budovy v přes 6 do 9 m ručně</t>
  </si>
  <si>
    <t>433669089</t>
  </si>
  <si>
    <t>Vnitrostaveništní doprava suti a vybouraných hmot vodorovně do 50 m s naložením ručně pro budovy a haly výšky přes 6 do 9 m</t>
  </si>
  <si>
    <t>https://podminky.urs.cz/item/CS_URS_2025_01/997013212</t>
  </si>
  <si>
    <t>109</t>
  </si>
  <si>
    <t>997013219</t>
  </si>
  <si>
    <t>Příplatek k vnitrostaveništní dopravě suti a vybouraných hmot za zvětšenou dopravu suti ZKD 10 m</t>
  </si>
  <si>
    <t>1453581882</t>
  </si>
  <si>
    <t>Vnitrostaveništní doprava suti a vybouraných hmot vodorovně do 50 m s naložením Příplatek k cenám -3111 až -3217 za zvětšenou vodorovnou dopravu přes vymezenou dopravní vzdálenost za každých dalších započatých 10 m</t>
  </si>
  <si>
    <t>https://podminky.urs.cz/item/CS_URS_2025_01/997013219</t>
  </si>
  <si>
    <t>110</t>
  </si>
  <si>
    <t>997013501</t>
  </si>
  <si>
    <t>Odvoz suti a vybouraných hmot na skládku nebo meziskládku do 1 km se složením</t>
  </si>
  <si>
    <t>-718608583</t>
  </si>
  <si>
    <t>Odvoz suti a vybouraných hmot na skládku nebo meziskládku se složením, na vzdálenost do 1 km</t>
  </si>
  <si>
    <t>https://podminky.urs.cz/item/CS_URS_2025_01/997013501</t>
  </si>
  <si>
    <t>111</t>
  </si>
  <si>
    <t>997013509</t>
  </si>
  <si>
    <t>Příplatek k odvozu suti a vybouraných hmot na skládku ZKD 1 km přes 1 km</t>
  </si>
  <si>
    <t>1440169214</t>
  </si>
  <si>
    <t>Odvoz suti a vybouraných hmot na skládku nebo meziskládku se složením, na vzdálenost Příplatek k ceně za každý další započatý 1 km přes 1 km</t>
  </si>
  <si>
    <t>https://podminky.urs.cz/item/CS_URS_2025_01/997013509</t>
  </si>
  <si>
    <t>150,09*19 'Přepočtené koeficientem množství</t>
  </si>
  <si>
    <t>112</t>
  </si>
  <si>
    <t>997013631</t>
  </si>
  <si>
    <t>Poplatek za uložení na skládce (skládkovné) stavebního odpadu směsného kód odpadu 17 09 04</t>
  </si>
  <si>
    <t>375980297</t>
  </si>
  <si>
    <t>Poplatek za uložení stavebního odpadu na skládce (skládkovné) směsného stavebního a demoličního zatříděného do Katalogu odpadů pod kódem 17 09 04</t>
  </si>
  <si>
    <t>https://podminky.urs.cz/item/CS_URS_2025_01/997013631</t>
  </si>
  <si>
    <t>150,090</t>
  </si>
  <si>
    <t>-67,168</t>
  </si>
  <si>
    <t>-56,26</t>
  </si>
  <si>
    <t>113</t>
  </si>
  <si>
    <t>997013861</t>
  </si>
  <si>
    <t>Poplatek za uložení stavebního odpadu na recyklační skládce (skládkovné) z prostého betonu kód odpadu 17 01 01</t>
  </si>
  <si>
    <t>-1686228681</t>
  </si>
  <si>
    <t>Poplatek za uložení stavebního odpadu na recyklační skládce (skládkovné) z prostého betonu zatříděného do Katalogu odpadů pod kódem 17 01 01</t>
  </si>
  <si>
    <t>https://podminky.urs.cz/item/CS_URS_2025_01/997013861</t>
  </si>
  <si>
    <t>49,470+16,708+0,99</t>
  </si>
  <si>
    <t>114</t>
  </si>
  <si>
    <t>997013873</t>
  </si>
  <si>
    <t>-552598827</t>
  </si>
  <si>
    <t>https://podminky.urs.cz/item/CS_URS_2025_01/997013873</t>
  </si>
  <si>
    <t>998</t>
  </si>
  <si>
    <t>Přesun hmot</t>
  </si>
  <si>
    <t>115</t>
  </si>
  <si>
    <t>998018002</t>
  </si>
  <si>
    <t>Přesun hmot pro budovy ruční pro budovy v přes 6 do 12 m</t>
  </si>
  <si>
    <t>-634045191</t>
  </si>
  <si>
    <t>Přesun hmot pro budovy občanské výstavby, bydlení, výrobu a služby ruční (bez užití mechanizace) vodorovná dopravní vzdálenost do 100 m pro budovy s jakoukoliv nosnou konstrukcí výšky přes 6 do 12 m</t>
  </si>
  <si>
    <t>https://podminky.urs.cz/item/CS_URS_2025_01/998018002</t>
  </si>
  <si>
    <t>PSV</t>
  </si>
  <si>
    <t>Práce a dodávky PSV</t>
  </si>
  <si>
    <t>713</t>
  </si>
  <si>
    <t>Izolace tepelné</t>
  </si>
  <si>
    <t>116</t>
  </si>
  <si>
    <t>713131141</t>
  </si>
  <si>
    <t>Montáž izolace tepelné stěn lepením celoplošně rohoží, pásů, dílců, desek</t>
  </si>
  <si>
    <t>-747813072</t>
  </si>
  <si>
    <t>Montáž tepelné izolace stěn rohožemi, pásy, deskami, dílci, bloky (izolační materiál ve specifikaci) lepením celoplošně bez mechanického kotvení</t>
  </si>
  <si>
    <t>https://podminky.urs.cz/item/CS_URS_2025_01/713131141</t>
  </si>
  <si>
    <t>srovnání podkladu - 10%</t>
  </si>
  <si>
    <t>602,671*0,1</t>
  </si>
  <si>
    <t>117</t>
  </si>
  <si>
    <t>28376070</t>
  </si>
  <si>
    <t>deska EPS grafitová fasádní λ=0,030-0,031 tl 20mm</t>
  </si>
  <si>
    <t>560570508</t>
  </si>
  <si>
    <t>60,267*1,1 'Přepočtené koeficientem množství</t>
  </si>
  <si>
    <t>118</t>
  </si>
  <si>
    <t>998713122</t>
  </si>
  <si>
    <t>Přesun hmot tonážní pro izolace tepelné ruční v objektech v přes 6 do 12 m</t>
  </si>
  <si>
    <t>-1364317817</t>
  </si>
  <si>
    <t>Přesun hmot pro izolace tepelné stanovený z hmotnosti přesunovaného materiálu vodorovná dopravní vzdálenost do 50 m ruční (bez užití mechanizace) v objektech výšky přes 6 m do 12 m</t>
  </si>
  <si>
    <t>https://podminky.urs.cz/item/CS_URS_2025_01/998713122</t>
  </si>
  <si>
    <t>762</t>
  </si>
  <si>
    <t>Konstrukce tesařské</t>
  </si>
  <si>
    <t>119</t>
  </si>
  <si>
    <t>762431225</t>
  </si>
  <si>
    <t>Montáž obložení stěn deskami dřevotřískovými na pero a drážku</t>
  </si>
  <si>
    <t>-796415797</t>
  </si>
  <si>
    <t>Obložení stěn montáž deskami z dřevovláknitých hmot včetně tvarování a úpravy pro olištování spár dřevotřískovými nebo dřevoštěpkovými na pero a drážku</t>
  </si>
  <si>
    <t>https://podminky.urs.cz/item/CS_URS_2025_01/762431225</t>
  </si>
  <si>
    <t>doplnění -Obklady stěn z QSB - odhad</t>
  </si>
  <si>
    <t>120</t>
  </si>
  <si>
    <t>60722213</t>
  </si>
  <si>
    <t>deska dřevotřísková s perem a drážkou surová 1350x2000mm tl 18mm - QSB desky</t>
  </si>
  <si>
    <t>814554791</t>
  </si>
  <si>
    <t>deska dřevotřísková s perem a drážkou surová 1350x2000mm tl 18mm</t>
  </si>
  <si>
    <t>50*1,1 'Přepočtené koeficientem množství</t>
  </si>
  <si>
    <t>121</t>
  </si>
  <si>
    <t>762495000</t>
  </si>
  <si>
    <t>Spojovací prostředky pro montáž olištování, obložení stropů, střešních podhledů a stěn</t>
  </si>
  <si>
    <t>623159507</t>
  </si>
  <si>
    <t>Spojovací prostředky olištování spár, obložení stropů, střešních podhledů a stěn hřebíky, vruty</t>
  </si>
  <si>
    <t>https://podminky.urs.cz/item/CS_URS_2025_01/762495000</t>
  </si>
  <si>
    <t>122</t>
  </si>
  <si>
    <t>998762122</t>
  </si>
  <si>
    <t>Přesun hmot tonážní pro kce tesařské ruční v objektech v přes 6 do 12 m</t>
  </si>
  <si>
    <t>-1581671395</t>
  </si>
  <si>
    <t>Přesun hmot pro konstrukce tesařské stanovený z hmotnosti přesunovaného materiálu vodorovná dopravní vzdálenost do 50 m ruční (bez užití mechanizace) v objektech výšky přes 6 do 12 m</t>
  </si>
  <si>
    <t>https://podminky.urs.cz/item/CS_URS_2025_01/998762122</t>
  </si>
  <si>
    <t>764</t>
  </si>
  <si>
    <t>Konstrukce klempířské</t>
  </si>
  <si>
    <t>123</t>
  </si>
  <si>
    <t>764002851</t>
  </si>
  <si>
    <t>Demontáž oplechování parapetů do suti</t>
  </si>
  <si>
    <t>-131328761</t>
  </si>
  <si>
    <t>Demontáž klempířských konstrukcí oplechování parapetů do suti</t>
  </si>
  <si>
    <t>https://podminky.urs.cz/item/CS_URS_2025_01/764002851</t>
  </si>
  <si>
    <t>29,75*2</t>
  </si>
  <si>
    <t>124</t>
  </si>
  <si>
    <t>764002871</t>
  </si>
  <si>
    <t>Demontáž lemování zdí do suti</t>
  </si>
  <si>
    <t>2112794005</t>
  </si>
  <si>
    <t>Demontáž klempířských konstrukcí lemování zdí do suti</t>
  </si>
  <si>
    <t>https://podminky.urs.cz/item/CS_URS_2025_01/764002871</t>
  </si>
  <si>
    <t>29,75*2+3,2*4</t>
  </si>
  <si>
    <t>125</t>
  </si>
  <si>
    <t>764206105</t>
  </si>
  <si>
    <t>Montáž oplechování rovných parapetů rš do 400 mm</t>
  </si>
  <si>
    <t>-1024835722</t>
  </si>
  <si>
    <t>Montáž oplechování parapetů rovných, bez rohů, rozvinuté šířky do 400 mm</t>
  </si>
  <si>
    <t>https://podminky.urs.cz/item/CS_URS_2025_01/764206105</t>
  </si>
  <si>
    <t>126</t>
  </si>
  <si>
    <t>RMAT0001</t>
  </si>
  <si>
    <t>parapet tažený Al včetně krytek rš 340 mm</t>
  </si>
  <si>
    <t>-1825474692</t>
  </si>
  <si>
    <t>40*1,1 'Přepočtené koeficientem množství</t>
  </si>
  <si>
    <t>127</t>
  </si>
  <si>
    <t>764206165</t>
  </si>
  <si>
    <t>Příplatek k montáži oplechování parapetů za zvýšenou pracnost rohů rovných parapetů rš do 400 mm</t>
  </si>
  <si>
    <t>423702401</t>
  </si>
  <si>
    <t>Montáž oplechování parapetů Příplatek k cenám za zvýšenou pracnost při provedení rohu nebo koutu do rš 400 mm</t>
  </si>
  <si>
    <t>https://podminky.urs.cz/item/CS_URS_2025_01/764206165</t>
  </si>
  <si>
    <t>128</t>
  </si>
  <si>
    <t>998764312</t>
  </si>
  <si>
    <t>Přesun hmot procentní pro konstrukce klempířské ruční v objektech v přes 6 do 12 m</t>
  </si>
  <si>
    <t>%</t>
  </si>
  <si>
    <t>1119813742</t>
  </si>
  <si>
    <t>Přesun hmot pro konstrukce klempířské stanovený procentní sazbou (%) z ceny vodorovná dopravní vzdálenost do 50 m ruční (bez užtití mechanizace) v objektech výšky přes 6 do 12 m</t>
  </si>
  <si>
    <t>https://podminky.urs.cz/item/CS_URS_2025_01/998764312</t>
  </si>
  <si>
    <t>766</t>
  </si>
  <si>
    <t>Konstrukce truhlářské</t>
  </si>
  <si>
    <t>129</t>
  </si>
  <si>
    <t>766622117</t>
  </si>
  <si>
    <t>Montáž plastových oken plochy přes 1 m2 pevných v přes 2,5 m s rámem do zdiva</t>
  </si>
  <si>
    <t>-186811493</t>
  </si>
  <si>
    <t>Montáž oken plastových včetně montáže rámu plochy přes 1 m2 pevných do zdiva, výšky přes 2,5 m</t>
  </si>
  <si>
    <t>https://podminky.urs.cz/item/CS_URS_2025_01/766622117</t>
  </si>
  <si>
    <t>2,0*3,1*(10+9)+2,0*2,38</t>
  </si>
  <si>
    <t>otevíravá část</t>
  </si>
  <si>
    <t>-19*1,0*1,2-1,0*2,35</t>
  </si>
  <si>
    <t>130</t>
  </si>
  <si>
    <t>61140048</t>
  </si>
  <si>
    <t>okno plastové s fixním zasklením trojsklo přes plochu 1m2 přes v 2,5m</t>
  </si>
  <si>
    <t>-1716148764</t>
  </si>
  <si>
    <t>Poznámka k položce:_x000d_
Výplně trojskly,_x000d_
distanční /mezisklení/ rámečny nekovové. Součinitele prostupu tepla požaduji Uw ≤ 0,8_x000d_
W/m2K pro okna,</t>
  </si>
  <si>
    <t>131</t>
  </si>
  <si>
    <t>766622133</t>
  </si>
  <si>
    <t>Montáž plastových oken plochy přes 1 m2 otevíravých v přes 2,5 m s rámem do zdiva</t>
  </si>
  <si>
    <t>1344467936</t>
  </si>
  <si>
    <t>Montáž oken plastových včetně montáže rámu plochy přes 1 m2 otevíravých do zdiva, výšky přes 2,5 m</t>
  </si>
  <si>
    <t>https://podminky.urs.cz/item/CS_URS_2025_01/766622133</t>
  </si>
  <si>
    <t>19*1,0*1,2</t>
  </si>
  <si>
    <t>1,0*2,35</t>
  </si>
  <si>
    <t>132</t>
  </si>
  <si>
    <t>61140056</t>
  </si>
  <si>
    <t>okno plastové otevíravé/sklopné trojsklo přes plochu 1m2 přes v 2,5m</t>
  </si>
  <si>
    <t>-1473792751</t>
  </si>
  <si>
    <t>133</t>
  </si>
  <si>
    <t>766691811</t>
  </si>
  <si>
    <t>Demontáž parapetních desek dřevěných nebo plastových šířky do 300 mm</t>
  </si>
  <si>
    <t>751863127</t>
  </si>
  <si>
    <t>Demontáž parapetních desek šířky do 300 mm</t>
  </si>
  <si>
    <t>https://podminky.urs.cz/item/CS_URS_2025_01/766691811</t>
  </si>
  <si>
    <t>134</t>
  </si>
  <si>
    <t>766694116</t>
  </si>
  <si>
    <t>Montáž parapetních desek dřevěných nebo plastových š do 30 cm</t>
  </si>
  <si>
    <t>1014729439</t>
  </si>
  <si>
    <t>Montáž ostatních truhlářských konstrukcí parapetních desek dřevěných nebo plastových šířky do 300 mm</t>
  </si>
  <si>
    <t>https://podminky.urs.cz/item/CS_URS_2025_01/766694116</t>
  </si>
  <si>
    <t>135</t>
  </si>
  <si>
    <t>61144401</t>
  </si>
  <si>
    <t>parapet plastový vnitřní š 250mm</t>
  </si>
  <si>
    <t>-848211060</t>
  </si>
  <si>
    <t>136</t>
  </si>
  <si>
    <t>61144019</t>
  </si>
  <si>
    <t>koncovka k parapetu plastovému vnitřnímu 1 pár</t>
  </si>
  <si>
    <t>sada</t>
  </si>
  <si>
    <t>-1631758609</t>
  </si>
  <si>
    <t>137</t>
  </si>
  <si>
    <t>R001</t>
  </si>
  <si>
    <t>elektrické otevírání části oken</t>
  </si>
  <si>
    <t>838492025</t>
  </si>
  <si>
    <t>138</t>
  </si>
  <si>
    <t>766629214</t>
  </si>
  <si>
    <t>Příplatek k montáži oken za izolaci pro rovné ostění připojovací spára do 15 mm - páska</t>
  </si>
  <si>
    <t>1147554777</t>
  </si>
  <si>
    <t>Montáž oken dřevěných Příplatek k cenám za izolaci mezi ostěním a rámem okna při rovném ostění, připojovací spára tl. do 15 mm, páska</t>
  </si>
  <si>
    <t>https://podminky.urs.cz/item/CS_URS_2025_01/766629214</t>
  </si>
  <si>
    <t>(2,0*2+2*3,1)*(10+9)</t>
  </si>
  <si>
    <t>2,0*2+2,35*2</t>
  </si>
  <si>
    <t>139</t>
  </si>
  <si>
    <t>766629631</t>
  </si>
  <si>
    <t>Montáž těsnění připojovací spáry ostění nebo nadpraží komprimační páskou</t>
  </si>
  <si>
    <t>1336686395</t>
  </si>
  <si>
    <t>Předsazená montáž otvorových výplní dveří utěsnění připojovací spáry ostění nebo nadpraží komprimační páskou</t>
  </si>
  <si>
    <t>https://podminky.urs.cz/item/CS_URS_2025_01/766629631</t>
  </si>
  <si>
    <t>202,500-40</t>
  </si>
  <si>
    <t>140</t>
  </si>
  <si>
    <t>59071025</t>
  </si>
  <si>
    <t>páska okenní těsnící měkčený pěnový PUR impregnovaná s integrovanou páskou 6-22x58mm</t>
  </si>
  <si>
    <t>-666194216</t>
  </si>
  <si>
    <t>162,5*1,1 'Přepočtené koeficientem množství</t>
  </si>
  <si>
    <t>141</t>
  </si>
  <si>
    <t>766629639</t>
  </si>
  <si>
    <t>Montáž těsnění připojovací spáry parapetu těsnící fólií</t>
  </si>
  <si>
    <t>-1831320308</t>
  </si>
  <si>
    <t>Předsazená montáž otvorových výplní dveří utěsnění připojovací spáry parapetu těsnící fólií</t>
  </si>
  <si>
    <t>https://podminky.urs.cz/item/CS_URS_2025_01/766629639</t>
  </si>
  <si>
    <t>2,0*19+2,0</t>
  </si>
  <si>
    <t>142</t>
  </si>
  <si>
    <t>59071092</t>
  </si>
  <si>
    <t>fólie okenní těsnící univerzální klimaticky aktivní omítatelná 70mm s butylem</t>
  </si>
  <si>
    <t>-489015170</t>
  </si>
  <si>
    <t>143</t>
  </si>
  <si>
    <t>766660733</t>
  </si>
  <si>
    <t>Montáž dveřního bezpečnostního kování - štítku s klikou</t>
  </si>
  <si>
    <t>1617641063</t>
  </si>
  <si>
    <t>Montáž dveřních doplňků dveřního kování bezpečnostního štítku s klikou</t>
  </si>
  <si>
    <t>https://podminky.urs.cz/item/CS_URS_2025_01/766660733</t>
  </si>
  <si>
    <t>144</t>
  </si>
  <si>
    <t>54914129</t>
  </si>
  <si>
    <t>dveřní kování bezpečnostní RC2 klika/klika lakovaný nerez</t>
  </si>
  <si>
    <t>679738206</t>
  </si>
  <si>
    <t>145</t>
  </si>
  <si>
    <t>766660761</t>
  </si>
  <si>
    <t>Montáž dveřního bezpečnostního kování - zámku</t>
  </si>
  <si>
    <t>2043239705</t>
  </si>
  <si>
    <t>Montáž dveřních doplňků dveřního kování bezpečnostního zámku</t>
  </si>
  <si>
    <t>https://podminky.urs.cz/item/CS_URS_2025_01/766660761</t>
  </si>
  <si>
    <t>146</t>
  </si>
  <si>
    <t>54924010</t>
  </si>
  <si>
    <t>zámek zadlabací protipožární rozteč 90x55,5mm</t>
  </si>
  <si>
    <t>716347892</t>
  </si>
  <si>
    <t>147</t>
  </si>
  <si>
    <t>998766122</t>
  </si>
  <si>
    <t>Přesun hmot tonážní pro kce truhlářské ruční v objektech v přes 6 do 12 m</t>
  </si>
  <si>
    <t>-2014323816</t>
  </si>
  <si>
    <t>Přesun hmot pro konstrukce truhlářské stanovený z hmotnosti přesunovaného materiálu vodorovná dopravní vzdálenost do 50 m ruční (bez užití mechanizace) v objektech výšky přes 6 do 12 m</t>
  </si>
  <si>
    <t>https://podminky.urs.cz/item/CS_URS_2025_01/998766122</t>
  </si>
  <si>
    <t>767</t>
  </si>
  <si>
    <t>Konstrukce zámečnické</t>
  </si>
  <si>
    <t>148</t>
  </si>
  <si>
    <t>767640221</t>
  </si>
  <si>
    <t>Montáž dveří ocelových nebo hliníkových vchodových dvoukřídlových bez nadsvětlíku</t>
  </si>
  <si>
    <t>136170069</t>
  </si>
  <si>
    <t>Montáž dveří ocelových nebo hliníkových vchodových dvoukřídlové bez nadsvětlíku</t>
  </si>
  <si>
    <t>https://podminky.urs.cz/item/CS_URS_2025_01/767640221</t>
  </si>
  <si>
    <t>149</t>
  </si>
  <si>
    <t>55341335</t>
  </si>
  <si>
    <t>dveře dvoukřídlé Al prosklené max rozměru otvoru 4,84m2 bezpečnostní třídy RC2</t>
  </si>
  <si>
    <t>-1714198671</t>
  </si>
  <si>
    <t>150</t>
  </si>
  <si>
    <t>767996704</t>
  </si>
  <si>
    <t>Demontáž atypických zámečnických konstrukcí řezáním hm jednotlivých dílů přes 250 do 500 kg</t>
  </si>
  <si>
    <t>-745189890</t>
  </si>
  <si>
    <t>Demontáž ostatních zámečnických konstrukcí řezáním o hmotnosti jednotlivých dílů přes 250 do 500 kg</t>
  </si>
  <si>
    <t>https://podminky.urs.cz/item/CS_URS_2025_01/767996704</t>
  </si>
  <si>
    <t>demontáž pomocného jaklu - odhad</t>
  </si>
  <si>
    <t>29,75*2*8</t>
  </si>
  <si>
    <t>151</t>
  </si>
  <si>
    <t>998767312</t>
  </si>
  <si>
    <t>Přesun hmot procentní pro zámečnické konstrukce ruční v objektech v přes 6 do 12 m</t>
  </si>
  <si>
    <t>1967162103</t>
  </si>
  <si>
    <t>Přesun hmot pro zámečnické konstrukce stanovený procentní sazbou (%) z ceny vodorovná dopravní vzdálenost do 50 m ruční (bez užití mechanizace) v objektech výšky přes 6 do 12 m</t>
  </si>
  <si>
    <t>https://podminky.urs.cz/item/CS_URS_2025_01/998767312</t>
  </si>
  <si>
    <t>152</t>
  </si>
  <si>
    <t>S1</t>
  </si>
  <si>
    <t>D+M dělící síť</t>
  </si>
  <si>
    <t>-683048821</t>
  </si>
  <si>
    <t>Poznámka k položce:_x000d_
Přes plnoplošně MC podmaltované P10 20 x 20 cm na vnějším líci panelů nadpraží_x000d_
/omítky pod platlemi předem odstranit/ a skrz provrtané atikové panely lanka dělící_x000d_
bude nataženo ocelové vodící lanko typ 6x7 + FC Zn o předpokládané síle 6 mm pro_x000d_
dělící síť._x000d_
spodní ~ 3 m z plachtoviny, nad plachtovinou polypropylenová síť s oky 45 ~ 50 mm._x000d_
Upevnění sítě k lanku pozinkovanými karabinami 6 cm á 35 cm. Spuštění na podlahu ~10 cm, ve_x000d_
spuštění bude zapošité přitížení 200 g/m.</t>
  </si>
  <si>
    <t>6,7*20,1</t>
  </si>
  <si>
    <t>153</t>
  </si>
  <si>
    <t>S2</t>
  </si>
  <si>
    <t>D+M ochranné sítě</t>
  </si>
  <si>
    <t>359031276</t>
  </si>
  <si>
    <t>Poznámka k položce:_x000d_
sítě z polyetylenových vláken tl. 3 mm v uzlovaném provedení s velikostí_x000d_
oka 45 ~ 50 mm v bílé barvě s garantovanou UV stabilitou. Napnutí sítí mezi po obvodě_x000d_
tažená ocelová lanka typ 6x7 + FC Zn o síle 4 mm dotažená napínacími šrouby oko + hák_x000d_
M10 upevněnými lanovými svorkami duplex z pozinku překrytými smršťovacími bužírkami,_x000d_
uchycení sítí k lanku pomocí karabinek simplex 40 mm á ~35 cm s povrchovou úpravou_x000d_
nikl. Kotvení lanek do štítových stěn, resp. ocelových rámů. Obvyklá vzdálenost_x000d_
předsazení sítě před okno je 30 cm.</t>
  </si>
  <si>
    <t>3,5*29,7*2</t>
  </si>
  <si>
    <t>776</t>
  </si>
  <si>
    <t>Podlahy povlakové</t>
  </si>
  <si>
    <t>154</t>
  </si>
  <si>
    <t>776501811</t>
  </si>
  <si>
    <t>Demontáž povlakových podlahovin ze stěn výšky do 2 m</t>
  </si>
  <si>
    <t>-2028083016</t>
  </si>
  <si>
    <t>https://podminky.urs.cz/item/CS_URS_2025_01/776501811</t>
  </si>
  <si>
    <t>1,67*17</t>
  </si>
  <si>
    <t>155</t>
  </si>
  <si>
    <t>776511112</t>
  </si>
  <si>
    <t>Lepení textilních vpichovaných pásů na stěnu výšky přes 2,0 m do 3,8 m</t>
  </si>
  <si>
    <t>-1075450262</t>
  </si>
  <si>
    <t>Montáž textilních podlahovin na stěnu lepením vpichovaných pásů, výšky přes 2 do 3,8 m</t>
  </si>
  <si>
    <t>https://podminky.urs.cz/item/CS_URS_2025_01/776511112</t>
  </si>
  <si>
    <t>156</t>
  </si>
  <si>
    <t>69751060</t>
  </si>
  <si>
    <t>koberec zátěžový vpichovaný vlákno 100% PA, třída zátěže 33, útlum 21dB, hm 540g/m2</t>
  </si>
  <si>
    <t>1937976585</t>
  </si>
  <si>
    <t>28,39*1,1 'Přepočtené koeficientem množství</t>
  </si>
  <si>
    <t>157</t>
  </si>
  <si>
    <t>998776122</t>
  </si>
  <si>
    <t>Přesun hmot tonážní pro podlahy povlakové ruční v objektech v přes 6 do 12 m</t>
  </si>
  <si>
    <t>1626327019</t>
  </si>
  <si>
    <t>Přesun hmot pro podlahy povlakové stanovený z hmotnosti přesunovaného materiálu vodorovná dopravní vzdálenost do 50 m ruční (bez užití mechanizace) v objektech výšky přes 6 do 12 m</t>
  </si>
  <si>
    <t>https://podminky.urs.cz/item/CS_URS_2025_01/998776122</t>
  </si>
  <si>
    <t>784</t>
  </si>
  <si>
    <t>Dokončovací práce - malby a tapety</t>
  </si>
  <si>
    <t>158</t>
  </si>
  <si>
    <t>784111005</t>
  </si>
  <si>
    <t>Oprášení (ometení ) podkladu v místnostech v přes 5,00 m</t>
  </si>
  <si>
    <t>1163215401</t>
  </si>
  <si>
    <t>Oprášení (ometení) podkladu v místnostech výšky přes 5,00 m</t>
  </si>
  <si>
    <t>https://podminky.urs.cz/item/CS_URS_2025_01/784111005</t>
  </si>
  <si>
    <t>159</t>
  </si>
  <si>
    <t>784121005</t>
  </si>
  <si>
    <t>Oškrabání malby v místnostech v přes 5,00 m</t>
  </si>
  <si>
    <t>1078944089</t>
  </si>
  <si>
    <t>Oškrabání malby v místnostech výšky přes 5,00 m</t>
  </si>
  <si>
    <t>https://podminky.urs.cz/item/CS_URS_2025_01/784121005</t>
  </si>
  <si>
    <t>160</t>
  </si>
  <si>
    <t>784171005</t>
  </si>
  <si>
    <t>Olepování vnitřních ploch páskou v místnostech v přes 5,00 m</t>
  </si>
  <si>
    <t>-524609924</t>
  </si>
  <si>
    <t>Olepování vnitřních ploch (materiál ve specifikaci) včetně pozdějšího odlepení páskou nebo fólií v místnostech výšky přes 5,00 m</t>
  </si>
  <si>
    <t>https://podminky.urs.cz/item/CS_URS_2025_01/784171005</t>
  </si>
  <si>
    <t>161</t>
  </si>
  <si>
    <t>58124833</t>
  </si>
  <si>
    <t>páska pro malířské potřeby maskovací krepová 19mmx50m</t>
  </si>
  <si>
    <t>-1312474321</t>
  </si>
  <si>
    <t>500*1,05 'Přepočtené koeficientem množství</t>
  </si>
  <si>
    <t>162</t>
  </si>
  <si>
    <t>784171101</t>
  </si>
  <si>
    <t>Zakrytí vnitřních podlah včetně pozdějšího odkrytí</t>
  </si>
  <si>
    <t>-156326247</t>
  </si>
  <si>
    <t>Zakrytí nemalovaných ploch (materiál ve specifikaci) včetně pozdějšího odkrytí podlah</t>
  </si>
  <si>
    <t>https://podminky.urs.cz/item/CS_URS_2025_01/784171101</t>
  </si>
  <si>
    <t>163</t>
  </si>
  <si>
    <t>28323157</t>
  </si>
  <si>
    <t>fólie pro malířské potřeby zakrývací tl 14µ 4x5m</t>
  </si>
  <si>
    <t>622828600</t>
  </si>
  <si>
    <t>585,1*1,05 'Přepočtené koeficientem množství</t>
  </si>
  <si>
    <t>164</t>
  </si>
  <si>
    <t>784171125</t>
  </si>
  <si>
    <t>Zakrytí vnitřních ploch konstrukcí nebo prvků v místnostech v přes 5,00 m</t>
  </si>
  <si>
    <t>-1632400176</t>
  </si>
  <si>
    <t>Zakrytí nemalovaných ploch (materiál ve specifikaci) včetně pozdějšího odkrytí konstrukcí nebo samostatných prvků např. schodišť, nábytku, radiátorů, zábradlí v místnostech výšky přes 5,00</t>
  </si>
  <si>
    <t>https://podminky.urs.cz/item/CS_URS_2025_01/784171125</t>
  </si>
  <si>
    <t>165</t>
  </si>
  <si>
    <t>1692445242</t>
  </si>
  <si>
    <t>400*1,05 'Přepočtené koeficientem množství</t>
  </si>
  <si>
    <t>166</t>
  </si>
  <si>
    <t>784181125</t>
  </si>
  <si>
    <t>Hloubková jednonásobná bezbarvá penetrace podkladu v místnostech v přes 5,00 m</t>
  </si>
  <si>
    <t>1772179700</t>
  </si>
  <si>
    <t>Penetrace podkladu jednonásobná hloubková akrylátová bezbarvá v místnostech výšky přes 5,00 m</t>
  </si>
  <si>
    <t>https://podminky.urs.cz/item/CS_URS_2025_01/784181125</t>
  </si>
  <si>
    <t>167</t>
  </si>
  <si>
    <t>784211105</t>
  </si>
  <si>
    <t>Dvojnásobné bílé malby ze směsí za mokra výborně oděruvzdorných v místnostech v přes 5,00 m</t>
  </si>
  <si>
    <t>731006119</t>
  </si>
  <si>
    <t>Malby z malířských směsí oděruvzdorných za mokra dvojnásobné, bílé za mokra oděruvzdorné výborně v místnostech výšky přes 5,00 m</t>
  </si>
  <si>
    <t>https://podminky.urs.cz/item/CS_URS_2025_01/784211105</t>
  </si>
  <si>
    <t>stěny - oprava</t>
  </si>
  <si>
    <t>123,255</t>
  </si>
  <si>
    <t>nové omíty</t>
  </si>
  <si>
    <t>104,532</t>
  </si>
  <si>
    <t>strop</t>
  </si>
  <si>
    <t>30,275*19,9</t>
  </si>
  <si>
    <t>30,275*0,24*2*13</t>
  </si>
  <si>
    <t>30,275*0,08*2*13</t>
  </si>
  <si>
    <t>786</t>
  </si>
  <si>
    <t>Dokončovací práce - čalounické úpravy</t>
  </si>
  <si>
    <t>168</t>
  </si>
  <si>
    <t>Ž</t>
  </si>
  <si>
    <t xml:space="preserve">D+M  dálkově ovládané elektrické rolety ,látka screen s openness faktorem 1%,Doporučené parametry látky: prostup světla 17% / odraz 66% / pohlcení 17%; nehořlavost - 2000x3100 mm, radiový ovladač na stěnu</t>
  </si>
  <si>
    <t>2056370312</t>
  </si>
  <si>
    <t>D+M dálkově ovládané elektrické rolety ,látka screen s openness faktorem 1%,Doporučené parametry látky: prostup světla 17% / odraz 66% / pohlcení 17%; nehořlavost - 2000x3100 mm</t>
  </si>
  <si>
    <t>Poznámka k položce:_x000d_
Před okna na Z průčelím budou osazeny dálkově ovládané elektrické rolety. Fixace_x000d_
vedení svislými inox lanky tl. 4 mm podél ostění, látka screen s openness faktorem_x000d_
1% /1% dírek v ploše/ zabezpečí dostatek denního světla a clonu proti oslnění._x000d_
Doporučené parametry látky: prostup světla 17% / odraz 66% / pohlcení 17%; nehořlavost_x000d_
B1, složení 30% PL + 70% PVC; 615 g/m2, tl. 0,72 mm, zdravotní certifikáty: GREENGUARD_x000d_
GOLD, OEKO-TEX, REACH. Propojení na ovládací panel u vstupních dveří bezdrátové.</t>
  </si>
  <si>
    <t>169</t>
  </si>
  <si>
    <t>998786312</t>
  </si>
  <si>
    <t>Přesun hmot procentní pro stínění a čalounické úpravy ruční v objektech v přes 6 do 12 m</t>
  </si>
  <si>
    <t>1082963437</t>
  </si>
  <si>
    <t>Přesun hmot pro stínění a čalounické úpravy stanovený procentní sazbou (%) z ceny vodorovná dopravní vzdálenost do 50 m ruční (bez užití mechanizace) v objektech výšky (hloubky) přes 6 do 12 m</t>
  </si>
  <si>
    <t>https://podminky.urs.cz/item/CS_URS_2025_01/998786312</t>
  </si>
  <si>
    <t>1-2 - střecha</t>
  </si>
  <si>
    <t xml:space="preserve">    712 - Povlakové krytiny</t>
  </si>
  <si>
    <t xml:space="preserve">    721 - Zdravotechnika - vnitřní kanalizace</t>
  </si>
  <si>
    <t>HZS - Hodinové zúčtovací sazby</t>
  </si>
  <si>
    <t>-981825643</t>
  </si>
  <si>
    <t>0,25*0,1*103,55</t>
  </si>
  <si>
    <t>533227772</t>
  </si>
  <si>
    <t>2*0,1*103,55</t>
  </si>
  <si>
    <t>-1284800586</t>
  </si>
  <si>
    <t>-584592190</t>
  </si>
  <si>
    <t>103,55*2*1,1*0,395/1000</t>
  </si>
  <si>
    <t>103,55/0,2*0,7*1,1*0,222/1000</t>
  </si>
  <si>
    <t>977151123</t>
  </si>
  <si>
    <t>Jádrové vrty diamantovými korunkami do stavebních materiálů D přes 130 do 150 mm</t>
  </si>
  <si>
    <t>-939220258</t>
  </si>
  <si>
    <t>Jádrové vrty diamantovými korunkami do stavebních materiálů (železobetonu, betonu, cihel, obkladů, dlažeb, kamene) průměru přes 130 do 150 mm</t>
  </si>
  <si>
    <t>https://podminky.urs.cz/item/CS_URS_2025_01/977151123</t>
  </si>
  <si>
    <t>0,25*4</t>
  </si>
  <si>
    <t>-1612173893</t>
  </si>
  <si>
    <t>1820997947</t>
  </si>
  <si>
    <t>674634110</t>
  </si>
  <si>
    <t>1791804413</t>
  </si>
  <si>
    <t>3,433*19 'Přepočtené koeficientem množství</t>
  </si>
  <si>
    <t>-360135054</t>
  </si>
  <si>
    <t>-1409221497</t>
  </si>
  <si>
    <t>712</t>
  </si>
  <si>
    <t>Povlakové krytiny</t>
  </si>
  <si>
    <t>71200R</t>
  </si>
  <si>
    <t>Boule a praskliny ve stáv. krytině budou prořezány a vyrovnány</t>
  </si>
  <si>
    <t>-1599401932</t>
  </si>
  <si>
    <t>30,975*20,8</t>
  </si>
  <si>
    <t>712300841</t>
  </si>
  <si>
    <t>Odstranění povlakové krytiny střech do 10° odškrabáním mechu s urovnáním povrchu a očištěním</t>
  </si>
  <si>
    <t>-1746941155</t>
  </si>
  <si>
    <t>Ostatní práce při odstranění povlakové krytiny střech plochých do 10° mechu odškrabáním a očistěním s urovnáním povrchu</t>
  </si>
  <si>
    <t>https://podminky.urs.cz/item/CS_URS_2025_01/712300841</t>
  </si>
  <si>
    <t>712340832</t>
  </si>
  <si>
    <t>Odstranění povlakové krytiny střech do 10° z pásů NAIP přitavených v plné ploše dvouvrstvé</t>
  </si>
  <si>
    <t>-75880320</t>
  </si>
  <si>
    <t>Odstranění povlakové krytiny střech plochých do 10° z přitavených pásů NAIP v plné ploše dvouvrstvé</t>
  </si>
  <si>
    <t>https://podminky.urs.cz/item/CS_URS_2025_01/712340832</t>
  </si>
  <si>
    <t>odstranění nepřídžných pásů</t>
  </si>
  <si>
    <t>103,55*1,5</t>
  </si>
  <si>
    <t>712341559</t>
  </si>
  <si>
    <t>Provedení povlakové krytiny střech do 10° pásy NAIP přitavením v plné ploše</t>
  </si>
  <si>
    <t>1214959991</t>
  </si>
  <si>
    <t>Provedení povlakové krytiny střech plochých do 10° pásy přitavením NAIP v plné ploše</t>
  </si>
  <si>
    <t>https://podminky.urs.cz/item/CS_URS_2025_01/712341559</t>
  </si>
  <si>
    <t>odstranění nepřídžných pásů - oprava</t>
  </si>
  <si>
    <t>62855005</t>
  </si>
  <si>
    <t>pás asfaltový natavitelný modifikovaný SBS s vložkou z polyesterové rohože a hrubozrnným břidličným posypem na horním povrchu tl 4,2mm</t>
  </si>
  <si>
    <t>1656218509</t>
  </si>
  <si>
    <t>155,325*1,2 'Přepočtené koeficientem množství</t>
  </si>
  <si>
    <t>712363003</t>
  </si>
  <si>
    <t>Provedení povlakové krytina střech do 10° spoj 2 pásů fólií PVC horkovzdušným navařením</t>
  </si>
  <si>
    <t>2116828555</t>
  </si>
  <si>
    <t>Provedení povlakové krytiny střech plochých do 10° fólií termoplastickou mPVC (měkčené PVC) vytvoření spoje dvou pásů fólií horkovzdušným navařením</t>
  </si>
  <si>
    <t>https://podminky.urs.cz/item/CS_URS_2025_01/712363003</t>
  </si>
  <si>
    <t>712363352</t>
  </si>
  <si>
    <t>Povlakové krytiny střech do 10° z tvarovaných poplastovaných lišt délky 2 m koutová lišta vnitřní rš 100 mm</t>
  </si>
  <si>
    <t>-848926629</t>
  </si>
  <si>
    <t>Povlakové krytiny střech plochých do 10° z tvarovaných poplastovaných lišt pro mPVC vnitřní koutová lišta rš 100 mm</t>
  </si>
  <si>
    <t>https://podminky.urs.cz/item/CS_URS_2025_01/712363352</t>
  </si>
  <si>
    <t>712363353</t>
  </si>
  <si>
    <t>Povlakové krytiny střech do 10° z tvarovaných poplastovaných lišt délky 2 m koutová lišta vnější rš 100 mm</t>
  </si>
  <si>
    <t>2100404053</t>
  </si>
  <si>
    <t>Povlakové krytiny střech plochých do 10° z tvarovaných poplastovaných lišt pro mPVC vnější koutová lišta rš 100 mm</t>
  </si>
  <si>
    <t>https://podminky.urs.cz/item/CS_URS_2025_01/712363353</t>
  </si>
  <si>
    <t>29,875*2+19,7*2</t>
  </si>
  <si>
    <t>712363604</t>
  </si>
  <si>
    <t>Provedení povlak krytiny mechanicky kotvenou do betonu TI tl přes 240 mm vnitřní pole, budova v do 18 m</t>
  </si>
  <si>
    <t>1866942765</t>
  </si>
  <si>
    <t>Provedení povlakové krytiny střech plochých do 10° z mechanicky kotvených hydroizolačních fólií včetně položení fólie a horkovzdušného svaření tl. tepelné izolace přes 240 mm budovy výšky do 18 m, kotvené do betonu vnitřní pole</t>
  </si>
  <si>
    <t>https://podminky.urs.cz/item/CS_URS_2025_01/712363604</t>
  </si>
  <si>
    <t>674,028</t>
  </si>
  <si>
    <t>-147,44</t>
  </si>
  <si>
    <t>-54,48</t>
  </si>
  <si>
    <t>28322112</t>
  </si>
  <si>
    <t>fólie izolační střešní mPVC pro mechanické a podtlakové kotvení s PES vložkou tl 1,6mm, RAL 7040, 7012</t>
  </si>
  <si>
    <t>1861382757</t>
  </si>
  <si>
    <t>0,3*(29,88*2+19,7*2)</t>
  </si>
  <si>
    <t>674,028*1,2 'Přepočtené koeficientem množství</t>
  </si>
  <si>
    <t>712363605</t>
  </si>
  <si>
    <t>Provedení povlak krytiny mechanicky kotvenou do betonu TI tl přes 240 mm krajní pole, budova v do 18 m</t>
  </si>
  <si>
    <t>578833465</t>
  </si>
  <si>
    <t>Provedení povlakové krytiny střech plochých do 10° z mechanicky kotvených hydroizolačních fólií včetně položení fólie a horkovzdušného svaření tl. tepelné izolace přes 240 mm budovy výšky do 18 m, kotvené do betonu krajní pole</t>
  </si>
  <si>
    <t>https://podminky.urs.cz/item/CS_URS_2025_01/712363605</t>
  </si>
  <si>
    <t>(0,55+0,3+1,1)*(22,755*2+15,05*2)</t>
  </si>
  <si>
    <t>712363606</t>
  </si>
  <si>
    <t>Provedení povlak krytiny mechanicky kotvenou do betonu TI tl přes 240 mm rohové pole, budova v do 18 m</t>
  </si>
  <si>
    <t>976230675</t>
  </si>
  <si>
    <t>Provedení povlakové krytiny střech plochých do 10° z mechanicky kotvených hydroizolačních fólií včetně položení fólie a horkovzdušného svaření tl. tepelné izolace přes 240 mm budovy výšky do 18 m, kotvené do betonu rohové pole</t>
  </si>
  <si>
    <t>https://podminky.urs.cz/item/CS_URS_2025_01/712363606</t>
  </si>
  <si>
    <t>(1,1*(2,47+3,56)+(0,55+0,3)*(4,11+4,11))*4</t>
  </si>
  <si>
    <t>712391171</t>
  </si>
  <si>
    <t>Provedení povlakové krytiny střech do 10° podkladní textilní vrstvy</t>
  </si>
  <si>
    <t>-618173511</t>
  </si>
  <si>
    <t>Provedení povlakové krytiny střech plochých do 10° -ostatní práce provedení vrstvy textilní podkladní</t>
  </si>
  <si>
    <t>https://podminky.urs.cz/item/CS_URS_2025_01/712391171</t>
  </si>
  <si>
    <t>69311020</t>
  </si>
  <si>
    <t>geotextilie netkaná separační, ochranná, filtrační, drenážní PP 130g/m2</t>
  </si>
  <si>
    <t>69157974</t>
  </si>
  <si>
    <t>998712122</t>
  </si>
  <si>
    <t>Přesun hmot tonážní pro krytiny povlakové ruční v objektech v přes 6 do 12 m</t>
  </si>
  <si>
    <t>-1645046440</t>
  </si>
  <si>
    <t>Přesun hmot pro povlakové krytiny stanovený z hmotnosti přesunovaného materiálu vodorovná dopravní vzdálenost do 50 m ruční (bez užití mechanizace) v objektech výšky přes 6 do 12 m</t>
  </si>
  <si>
    <t>https://podminky.urs.cz/item/CS_URS_2025_01/998712122</t>
  </si>
  <si>
    <t>713141137</t>
  </si>
  <si>
    <t>Montáž izolace tepelné střech plochých lepené za studena bodově 2 vrstvy rohoží, pásů, dílců, desek</t>
  </si>
  <si>
    <t>-1268171055</t>
  </si>
  <si>
    <t>Montáž tepelné izolace střech plochých rohožemi, pásy, deskami, dílci, bloky (izolační materiál ve specifikaci) přilepenými za studena dvouvrstvá bodově</t>
  </si>
  <si>
    <t>https://podminky.urs.cz/item/CS_URS_2025_01/713141137</t>
  </si>
  <si>
    <t>29,875*19,7</t>
  </si>
  <si>
    <t>28372306</t>
  </si>
  <si>
    <t>deska EPS 100 pro konstrukce s běžným zatížením λ=0,037 tl 60mm</t>
  </si>
  <si>
    <t>-789729756</t>
  </si>
  <si>
    <t>588,538*1,1 'Přepočtené koeficientem množství</t>
  </si>
  <si>
    <t>28375013</t>
  </si>
  <si>
    <t>deska EPS 70 pro konstrukce s malým zatížením λ=0,039 tl 140mm</t>
  </si>
  <si>
    <t>1301050542</t>
  </si>
  <si>
    <t>713141371</t>
  </si>
  <si>
    <t>Montáž spádové izolace na zhlaví atiky š přes 500 do 1000 mm lepené za studena zplna</t>
  </si>
  <si>
    <t>-1564330396</t>
  </si>
  <si>
    <t>Montáž tepelné izolace střech plochých spádovými klíny na zhlaví atiky šířky přes 500 do 1000 mm přilepenými za studena zplna</t>
  </si>
  <si>
    <t>https://podminky.urs.cz/item/CS_URS_2025_01/713141371</t>
  </si>
  <si>
    <t>30,975*2+2*20,8</t>
  </si>
  <si>
    <t>28376141</t>
  </si>
  <si>
    <t>klín izolační spád do 5% EPS 100</t>
  </si>
  <si>
    <t>-618014110</t>
  </si>
  <si>
    <t>103,550*0,545*(0,07+0,1)/2</t>
  </si>
  <si>
    <t>4,797*1,1 'Přepočtené koeficientem množství</t>
  </si>
  <si>
    <t>713141391</t>
  </si>
  <si>
    <t>Montáž izolace tepelné stěn v do 1000 mm na atiky a prostupy střechou lepené za studena zplna</t>
  </si>
  <si>
    <t>548648865</t>
  </si>
  <si>
    <t>Montáž tepelné izolace střech plochých na konstrukce stěn převyšující úroveň střechy např. atiky, prostupy střešní krytinou do výšky 1 000 mm přilepenými za studena zplna</t>
  </si>
  <si>
    <t>https://podminky.urs.cz/item/CS_URS_2025_01/713141391</t>
  </si>
  <si>
    <t>28372309</t>
  </si>
  <si>
    <t>deska EPS 100 pro konstrukce s běžným zatížením λ=0,037 tl 100mm</t>
  </si>
  <si>
    <t>2028164376</t>
  </si>
  <si>
    <t>Poznámka k položce:_x000d_
vnitřní stěny atik budou obloženy EPS</t>
  </si>
  <si>
    <t>99,150*0,62</t>
  </si>
  <si>
    <t>61,473*1,1 'Přepočtené koeficientem množství</t>
  </si>
  <si>
    <t>28372319</t>
  </si>
  <si>
    <t>deska EPS 100 pro konstrukce s běžným zatížením λ=0,037 tl 160mm</t>
  </si>
  <si>
    <t>-1910898721</t>
  </si>
  <si>
    <t>Poznámka k položce:_x000d_
Stáv. zaatikové žlaby budou vyplněny EPS</t>
  </si>
  <si>
    <t>99,150*0,3</t>
  </si>
  <si>
    <t>29,745*1,1 'Přepočtené koeficientem množství</t>
  </si>
  <si>
    <t>757761757</t>
  </si>
  <si>
    <t>721</t>
  </si>
  <si>
    <t>Zdravotechnika - vnitřní kanalizace</t>
  </si>
  <si>
    <t>721140917</t>
  </si>
  <si>
    <t>Potrubí litinové propojení potrubí DN 150</t>
  </si>
  <si>
    <t>89044515</t>
  </si>
  <si>
    <t>Opravy odpadního potrubí litinového propojení dosavadního potrubí DN 150</t>
  </si>
  <si>
    <t>https://podminky.urs.cz/item/CS_URS_2025_01/721140917</t>
  </si>
  <si>
    <t>721141105</t>
  </si>
  <si>
    <t>Potrubí kanalizační litinové bezhrdlové odpadní spojované spojkami DN 150</t>
  </si>
  <si>
    <t>1646324906</t>
  </si>
  <si>
    <t>Potrubí z litinových trub bezhrdlových odpadní DN 150</t>
  </si>
  <si>
    <t>https://podminky.urs.cz/item/CS_URS_2025_01/721141105</t>
  </si>
  <si>
    <t>spodní část svodů</t>
  </si>
  <si>
    <t>1,5*4</t>
  </si>
  <si>
    <t>721171916</t>
  </si>
  <si>
    <t>Potrubí z PP propojení potrubí DN 125</t>
  </si>
  <si>
    <t>833029757</t>
  </si>
  <si>
    <t>Opravy odpadního potrubí plastového propojení dosavadního potrubí DN 125</t>
  </si>
  <si>
    <t>https://podminky.urs.cz/item/CS_URS_2025_01/721171916</t>
  </si>
  <si>
    <t>721173316</t>
  </si>
  <si>
    <t>Potrubí kanalizační z PVC SN 4 dešťové DN 125</t>
  </si>
  <si>
    <t>-2099005889</t>
  </si>
  <si>
    <t>Potrubí z trub PVC SN4 dešťové DN 125</t>
  </si>
  <si>
    <t>https://podminky.urs.cz/item/CS_URS_2025_01/721173316</t>
  </si>
  <si>
    <t>2,5*4</t>
  </si>
  <si>
    <t>721210823</t>
  </si>
  <si>
    <t>Demontáž vpustí střešních DN 125</t>
  </si>
  <si>
    <t>-1731690851</t>
  </si>
  <si>
    <t>Demontáž kanalizačního příslušenství střešních vtoků DN 125</t>
  </si>
  <si>
    <t>https://podminky.urs.cz/item/CS_URS_2025_01/721210823</t>
  </si>
  <si>
    <t>721233103</t>
  </si>
  <si>
    <t>Střešní vtok polypropylen PP s asfaltovou manžetou nebo PVC přírubou pro ploché střechy svislý odtok DN 125</t>
  </si>
  <si>
    <t>-65669833</t>
  </si>
  <si>
    <t>Střešní vtoky (vpusti) polypropylenové (PP) pro ploché střechy s odtokem svislým standardní asfaltová manžeta nebo PVC příruba DN 125</t>
  </si>
  <si>
    <t>https://podminky.urs.cz/item/CS_URS_2025_01/721233103</t>
  </si>
  <si>
    <t>721290111</t>
  </si>
  <si>
    <t>Zkouška těsnosti potrubí kanalizace vodou DN do 125</t>
  </si>
  <si>
    <t>1963602084</t>
  </si>
  <si>
    <t>Zkouška těsnosti kanalizace v objektech vodou do DN 125</t>
  </si>
  <si>
    <t>https://podminky.urs.cz/item/CS_URS_2025_01/721290111</t>
  </si>
  <si>
    <t>998721122</t>
  </si>
  <si>
    <t>Přesun hmot tonážní pro vnitřní kanalizaci ruční v objektech v přes 6 do 12 m</t>
  </si>
  <si>
    <t>-1553793875</t>
  </si>
  <si>
    <t>Přesun hmot pro vnitřní kanalizaci stanovený z hmotnosti přesunovaného materiálu vodorovná dopravní vzdálenost do 50 m ruční (bez užití mechanizace) v objektech výšky přes 6 do 12 m</t>
  </si>
  <si>
    <t>https://podminky.urs.cz/item/CS_URS_2025_01/998721122</t>
  </si>
  <si>
    <t>762361311</t>
  </si>
  <si>
    <t>Konstrukční a vyrovnávací vrstva pod klempířské prvky (atiky) z desek dřevoštěpkových tl 18 mm</t>
  </si>
  <si>
    <t>75000367</t>
  </si>
  <si>
    <t>Konstrukční vrstva pod klempířské prvky pro oplechování horních ploch zdí a nadezdívek (atik) z desek dřevoštěpkových šroubovaných do podkladu, tloušťky desky 18 mm</t>
  </si>
  <si>
    <t>https://podminky.urs.cz/item/CS_URS_2025_01/762361311</t>
  </si>
  <si>
    <t>103,550*0,545</t>
  </si>
  <si>
    <t>762395000</t>
  </si>
  <si>
    <t>Spojovací prostředky krovů, bednění, laťování, nadstřešních konstrukcí</t>
  </si>
  <si>
    <t>-1358522048</t>
  </si>
  <si>
    <t>Spojovací prostředky krovů, bednění a laťování, nadstřešních konstrukcí svorníky, prkna, hřebíky, pásová ocel, vruty</t>
  </si>
  <si>
    <t>https://podminky.urs.cz/item/CS_URS_2025_01/762395000</t>
  </si>
  <si>
    <t>56,435*0,018</t>
  </si>
  <si>
    <t>-1606612924</t>
  </si>
  <si>
    <t>764002841</t>
  </si>
  <si>
    <t>Demontáž oplechování horních ploch zdí a nadezdívek do suti</t>
  </si>
  <si>
    <t>-342190966</t>
  </si>
  <si>
    <t>Demontáž klempířských konstrukcí oplechování horních ploch zdí a nadezdívek do suti</t>
  </si>
  <si>
    <t>https://podminky.urs.cz/item/CS_URS_2025_01/764002841</t>
  </si>
  <si>
    <t>764004861</t>
  </si>
  <si>
    <t>Demontáž svodu do suti</t>
  </si>
  <si>
    <t>-1835378024</t>
  </si>
  <si>
    <t>Demontáž klempířských konstrukcí svodu do suti</t>
  </si>
  <si>
    <t>https://podminky.urs.cz/item/CS_URS_2025_01/764004861</t>
  </si>
  <si>
    <t>764011405</t>
  </si>
  <si>
    <t>Podkladní plech z PZ plechu pro hřebeny, nároží, úžlabí nebo okapové hrany tl 0,55 mm rš 400 mm</t>
  </si>
  <si>
    <t>312092961</t>
  </si>
  <si>
    <t>Podkladní plech z pozinkovaného plechu tloušťky 0,55 mm rš 400 mm</t>
  </si>
  <si>
    <t>https://podminky.urs.cz/item/CS_URS_2025_01/764011405</t>
  </si>
  <si>
    <t>764212636</t>
  </si>
  <si>
    <t>Oplechování štítu závětrnou lištou z Pz s povrchovou úpravou rš 500 mm</t>
  </si>
  <si>
    <t>-568681871</t>
  </si>
  <si>
    <t>Oplechování střešních prvků z pozinkovaného plechu s povrchovou úpravou štítu závětrnou lištou rš 500 mm</t>
  </si>
  <si>
    <t>https://podminky.urs.cz/item/CS_URS_2025_01/764212636</t>
  </si>
  <si>
    <t>764306123</t>
  </si>
  <si>
    <t>Montáž lemování ventilačních nástavců na skládané krytině D přes 100 do 150 mm</t>
  </si>
  <si>
    <t>-760215080</t>
  </si>
  <si>
    <t>Montáž lemování ventilačních nástavců výšky do 1000 mm, se stříškou střech s krytinou skládanou mimo prejzovou nebo z plechu, průměru přes 100 do 150 mm</t>
  </si>
  <si>
    <t>https://podminky.urs.cz/item/CS_URS_2025_01/764306123</t>
  </si>
  <si>
    <t>odvětrávací komínek DN 125</t>
  </si>
  <si>
    <t>1768754847</t>
  </si>
  <si>
    <t>764518623</t>
  </si>
  <si>
    <t>Svody kruhové včetně objímek, kolen, odskoků z Pz s povrchovou úpravou průměru 120 mm</t>
  </si>
  <si>
    <t>-1975084261</t>
  </si>
  <si>
    <t>Svod z pozinkovaného plechu s upraveným povrchem včetně objímek, kolen a odskoků kruhový, průměru 120 mm</t>
  </si>
  <si>
    <t>https://podminky.urs.cz/item/CS_URS_2025_01/764518623</t>
  </si>
  <si>
    <t>7,5*4</t>
  </si>
  <si>
    <t>76451863R</t>
  </si>
  <si>
    <t>Sklápěcí výpust vody z Pz s povrchovou úpravou kruhového svodu průměru 125 mm</t>
  </si>
  <si>
    <t>-400597864</t>
  </si>
  <si>
    <t>Svod z pozinkovaného plechu s upraveným povrchem včetně objímek, kolen a odskoků sklápěcí výpust vody kruhového svodu, průměru 100 mm</t>
  </si>
  <si>
    <t>998764122</t>
  </si>
  <si>
    <t>Přesun hmot tonážní pro konstrukce klempířské ruční v objektech v přes 6 do 12 m</t>
  </si>
  <si>
    <t>-645364875</t>
  </si>
  <si>
    <t>Přesun hmot pro konstrukce klempířské stanovený z hmotnosti přesunovaného materiálu vodorovná dopravní vzdálenost do 50 m ruční (bez užtití mechanizace) v objektech výšky přes 6 do 12 m</t>
  </si>
  <si>
    <t>https://podminky.urs.cz/item/CS_URS_2025_01/998764122</t>
  </si>
  <si>
    <t>HZS</t>
  </si>
  <si>
    <t>Hodinové zúčtovací sazby</t>
  </si>
  <si>
    <t>HZS2162</t>
  </si>
  <si>
    <t>Hodinová zúčtovací sazba izolatér odborný</t>
  </si>
  <si>
    <t>hod</t>
  </si>
  <si>
    <t>512</t>
  </si>
  <si>
    <t>-1885538340</t>
  </si>
  <si>
    <t>Hodinové zúčtovací sazby profesí PSV provádění stavebních konstrukcí izolatér odborný</t>
  </si>
  <si>
    <t>https://podminky.urs.cz/item/CS_URS_2025_01/HZS2162</t>
  </si>
  <si>
    <t>dobroušení žlabů</t>
  </si>
  <si>
    <t>HZS2212</t>
  </si>
  <si>
    <t>Hodinová zúčtovací sazba instalatér odborný</t>
  </si>
  <si>
    <t>1445309099</t>
  </si>
  <si>
    <t>Hodinové zúčtovací sazby profesí PSV provádění stavebních instalací instalatér odborný</t>
  </si>
  <si>
    <t>https://podminky.urs.cz/item/CS_URS_2025_01/HZS2212</t>
  </si>
  <si>
    <t>posunutí geigrů</t>
  </si>
  <si>
    <t>1-3 - elektroinstalace</t>
  </si>
  <si>
    <t>D1 - Montážní materiál a práce</t>
  </si>
  <si>
    <t>D2 - Dodávky</t>
  </si>
  <si>
    <t>D3 - HZS</t>
  </si>
  <si>
    <t>D4 - BLESKOSVOD</t>
  </si>
  <si>
    <t>D5 - Zemní práce - bleskosvod</t>
  </si>
  <si>
    <t>D1</t>
  </si>
  <si>
    <t>Montážní materiál a práce</t>
  </si>
  <si>
    <t>010027</t>
  </si>
  <si>
    <t>pevně, 29 mm Montáž trubek elektroinstalačních-plastových ohebných</t>
  </si>
  <si>
    <t>010099</t>
  </si>
  <si>
    <t>pevně, 29 mm Montáž trubek pancéřových elektroinstalačních - plastových tuhých</t>
  </si>
  <si>
    <t>010345</t>
  </si>
  <si>
    <t>prízdné krabice průměr 97mm Montáž krabic elektroinstalačních rozvodek nástěnných plastových, kruhových</t>
  </si>
  <si>
    <t>ks</t>
  </si>
  <si>
    <t>010331</t>
  </si>
  <si>
    <t>jednoduchých Montáž krabic elektroinstalačních p.om. prům+e 68mm</t>
  </si>
  <si>
    <t>010351</t>
  </si>
  <si>
    <t>do 4 mm2 Montáž krabic elektroinstalačních rozvodek nástěnných plastových, čtyřhranných ACIDUR</t>
  </si>
  <si>
    <t>810056</t>
  </si>
  <si>
    <t>5 x 2,5 mm2 (J) Montáž kabelů měděných bez ukončení do 1 kV uložených pevně CYKY, NYM, NYY, YSLY, 750 V</t>
  </si>
  <si>
    <t>810046</t>
  </si>
  <si>
    <t>3 x 2,5 mm2 (J) Montáž kabelů měděných bez ukončení do 1 kV uložených pevně CYKY, NYM, NYY, YSLY, 750 V</t>
  </si>
  <si>
    <t>810045</t>
  </si>
  <si>
    <t>3 x 1,5 mm2 (J) Montáž kabelů měděných bez ukončení do 1 kV uložených pevně CYKY, NYM, NYY, YSLY, 750 V</t>
  </si>
  <si>
    <t>810041</t>
  </si>
  <si>
    <t>2 x 1,5 mm2 (O) Montáž kabelů měděných bez ukončení do 1 kV uložených pevně CYKY, NYM, NYY, YSLY, 750 V</t>
  </si>
  <si>
    <t>111002</t>
  </si>
  <si>
    <t>2P + PE Montáž zásuvek domovních se zapojením vodičů, s víčkem</t>
  </si>
  <si>
    <t>111062</t>
  </si>
  <si>
    <t>3P + N + PE Montáž zásuvek domovních se zapojením vodičů, nástěnných 16 A, provedení CZG1653</t>
  </si>
  <si>
    <t>110001</t>
  </si>
  <si>
    <t>1-jednopólových do vlhka Montáž spínačů jedno nebo dvoupólových nástěnných se zapojením vodičů, pro prostředí obyčejné nebo vlhké vypínačů, řazení 01</t>
  </si>
  <si>
    <t>190001</t>
  </si>
  <si>
    <t xml:space="preserve">do 20 kg Montáž rozvodnic oceloplechových nebo plastových běžných, hmotnosti  prázdná skříň pro přístroje u vstupu</t>
  </si>
  <si>
    <t>do 20 kg Montáž rozvodnic oceloplechových nebo plastových běžných, hmotnosti prázdná skříň pro přístroje u vstupu</t>
  </si>
  <si>
    <t>201069</t>
  </si>
  <si>
    <t>1 zdroj s krytem Montáž svítidel LED stropních MODUS GAME 200 SKL10_N60 110W 19800Lm Ra80 4000K</t>
  </si>
  <si>
    <t>Poznámka k položce:_x000d_
Podružný materiál</t>
  </si>
  <si>
    <t>M001</t>
  </si>
  <si>
    <t>Podružný materiál</t>
  </si>
  <si>
    <t>-405114142</t>
  </si>
  <si>
    <t>Doprava + přesun</t>
  </si>
  <si>
    <t>-44283810</t>
  </si>
  <si>
    <t>PPV</t>
  </si>
  <si>
    <t>1638478919</t>
  </si>
  <si>
    <t>D2</t>
  </si>
  <si>
    <t>Dodávky</t>
  </si>
  <si>
    <t>Pol1</t>
  </si>
  <si>
    <t>Rozvodnice R6 dle výkresové části - komplet</t>
  </si>
  <si>
    <t>Pol2</t>
  </si>
  <si>
    <t>změna v rozvodnici R4 - jistič 3 p.</t>
  </si>
  <si>
    <t>D3</t>
  </si>
  <si>
    <t>R</t>
  </si>
  <si>
    <t>demontáž</t>
  </si>
  <si>
    <t>R.1</t>
  </si>
  <si>
    <t>Výpomocné práce zednické</t>
  </si>
  <si>
    <t>R.2</t>
  </si>
  <si>
    <t>lehké pracovní pojízdné lešení</t>
  </si>
  <si>
    <t>R.3</t>
  </si>
  <si>
    <t>výchozí revize</t>
  </si>
  <si>
    <t>D4</t>
  </si>
  <si>
    <t>BLESKOSVOD</t>
  </si>
  <si>
    <t>220101</t>
  </si>
  <si>
    <t>s podpěrami do 10 mm AlMgSi 8 Montáž hromosvodného vedení svodových drátů nebo lan</t>
  </si>
  <si>
    <t>220301</t>
  </si>
  <si>
    <t>se 2 šrouby Montáž hromosvodného vedení - svorek</t>
  </si>
  <si>
    <t>220302</t>
  </si>
  <si>
    <t>se 3 a více šrouby Montáž hromosvodného vedení - svorek</t>
  </si>
  <si>
    <t>220372</t>
  </si>
  <si>
    <t>úhelníků nebo trubek do zdiva Montáž hromosvodného vedení - ochranných prvků</t>
  </si>
  <si>
    <t>220431</t>
  </si>
  <si>
    <t>tvarování prvků Montáž hromosvodného vedení - ochranných prvků</t>
  </si>
  <si>
    <t>220401</t>
  </si>
  <si>
    <t>štítků k označení svodů Montáž hromosvodného vedení - doplňků</t>
  </si>
  <si>
    <t>220231</t>
  </si>
  <si>
    <t>stojan Montáž jímacích tyčí délky do 3 m</t>
  </si>
  <si>
    <t>280221</t>
  </si>
  <si>
    <t>do 100 m Měření zemních odporů, zemnící sítě délky pásu</t>
  </si>
  <si>
    <t>280211</t>
  </si>
  <si>
    <t>prvního nebo samostatného Měření zemních odporů, zemniče</t>
  </si>
  <si>
    <t>R.4</t>
  </si>
  <si>
    <t>demontáž stávajícího bleskosvodu</t>
  </si>
  <si>
    <t>D5</t>
  </si>
  <si>
    <t>Zemní práce - bleskosvod</t>
  </si>
  <si>
    <t>R.5</t>
  </si>
  <si>
    <t>Vrstva do 15cm,zemina tř.2 SEJMUTÍ ORNICE</t>
  </si>
  <si>
    <t>Pol3</t>
  </si>
  <si>
    <t>Zemina třídy 3, šíře 350mm,hloubka 800mm HLOUBENÍ KABELOVÉ RÝHY</t>
  </si>
  <si>
    <t>R.6</t>
  </si>
  <si>
    <t>Zemina třídy 3, šíře 350mm,hloubka 800mm ZÁHOZ KABELOVÉ RÝHY</t>
  </si>
  <si>
    <t>R.7</t>
  </si>
  <si>
    <t>Položeni drnu ÚPRAVA POVRCHU</t>
  </si>
  <si>
    <t>R.8</t>
  </si>
  <si>
    <t>Osetí povrchu travou ÚPRAVA POVRCHU</t>
  </si>
  <si>
    <t>R.9</t>
  </si>
  <si>
    <t>montáž svodů ze žebříku</t>
  </si>
  <si>
    <t>1-4 - slaboproud</t>
  </si>
  <si>
    <t xml:space="preserve">    742 - Elektroinstalace - slaboproud</t>
  </si>
  <si>
    <t>742</t>
  </si>
  <si>
    <t>Elektroinstalace - slaboproud</t>
  </si>
  <si>
    <t>Pol4</t>
  </si>
  <si>
    <t>19" modulární osazený panel 24portů pro CAT6A</t>
  </si>
  <si>
    <t>Pol5</t>
  </si>
  <si>
    <t>19” Vyvazovací panel 1U</t>
  </si>
  <si>
    <t>Pol6</t>
  </si>
  <si>
    <t>Sada montážních šroubů Rack mount KIT</t>
  </si>
  <si>
    <t>Pol7</t>
  </si>
  <si>
    <t>Demontáž stávajících prvků</t>
  </si>
  <si>
    <t>kmpl</t>
  </si>
  <si>
    <t>Pol8</t>
  </si>
  <si>
    <t>UTP kabel CAT6A, STP LSOH</t>
  </si>
  <si>
    <t>Pol9</t>
  </si>
  <si>
    <t>Zásuvka datová pod omítku CAT6A 2xRJ45 modulární</t>
  </si>
  <si>
    <t>Pol10</t>
  </si>
  <si>
    <t>Patch kabel CAT6 UTP PVC 1m rack</t>
  </si>
  <si>
    <t>Pol11</t>
  </si>
  <si>
    <t>Trubka ohebná 36mm</t>
  </si>
  <si>
    <t>Pol12</t>
  </si>
  <si>
    <t>Trubka ohebná 25mm</t>
  </si>
  <si>
    <t>Pol13</t>
  </si>
  <si>
    <t>Hmoždinka s vrutem</t>
  </si>
  <si>
    <t>Pol14</t>
  </si>
  <si>
    <t>Ostatní nespecifikovaný materiál</t>
  </si>
  <si>
    <t>Pol15</t>
  </si>
  <si>
    <t>Sádra</t>
  </si>
  <si>
    <t>Pol16</t>
  </si>
  <si>
    <t>Pásek stahovací</t>
  </si>
  <si>
    <t>Pol17</t>
  </si>
  <si>
    <t>Požární ucpávky komplet</t>
  </si>
  <si>
    <t>Pol18</t>
  </si>
  <si>
    <t>Montáž- příprava kabelových tras - průraz 40cm/4cm</t>
  </si>
  <si>
    <t>Pol19</t>
  </si>
  <si>
    <t>Montáž- příprava kabelových tras - průraz do pr. 90mm</t>
  </si>
  <si>
    <t>Pol20</t>
  </si>
  <si>
    <t>Montáž- příprava kabelových tras + drážkování</t>
  </si>
  <si>
    <t>Pol21</t>
  </si>
  <si>
    <t>Montáž- tažení kabelů Cat6A</t>
  </si>
  <si>
    <t>Pol22</t>
  </si>
  <si>
    <t>Montáž- osazení, zapojení</t>
  </si>
  <si>
    <t>Pol23</t>
  </si>
  <si>
    <t>Dokončovací práce, začištění, popis, šéfmontáž</t>
  </si>
  <si>
    <t>Pol24</t>
  </si>
  <si>
    <t>Měření LAN vč. certifikačního protokolu</t>
  </si>
  <si>
    <t>x</t>
  </si>
  <si>
    <t>Pol25</t>
  </si>
  <si>
    <t>IP kamera minidome 4Mpx, 2,8mm, exir 30m, včetně držáku</t>
  </si>
  <si>
    <t>Pol26</t>
  </si>
  <si>
    <t>kamerový systém+ video vrátný, instalace</t>
  </si>
  <si>
    <t>Pol27</t>
  </si>
  <si>
    <t>WiFi 6E přístupový bod, centrální správa</t>
  </si>
  <si>
    <t>Pol28</t>
  </si>
  <si>
    <t>Montáže aktivních síťových prvků</t>
  </si>
  <si>
    <t>Pol29</t>
  </si>
  <si>
    <t>Konfigurace LAN a WiFi</t>
  </si>
  <si>
    <t>Pol30</t>
  </si>
  <si>
    <t>Dokumentace skutečného provedení</t>
  </si>
  <si>
    <t>Pol31</t>
  </si>
  <si>
    <t>Likvidace odpadů, VRN</t>
  </si>
  <si>
    <t>Pol32</t>
  </si>
  <si>
    <t>Doprava</t>
  </si>
  <si>
    <t>2 - 2.etapa- přesahy fasád severního štítu za pavilon zázemí vč. atiky nad severním štítem</t>
  </si>
  <si>
    <t>Bude prodáděno až s nástavbami během stavební sezóny 2026</t>
  </si>
  <si>
    <t xml:space="preserve">    722 - Zdravotechnika - vnitřní vodovod</t>
  </si>
  <si>
    <t xml:space="preserve">    783 - Dokončovací práce - nátěry</t>
  </si>
  <si>
    <t>311272031</t>
  </si>
  <si>
    <t>Zdivo z pórobetonových tvárnic hladkých přes P2 do P4 přes 450 do 600 kg/m3 na tenkovrstvou maltu tl 200 mm</t>
  </si>
  <si>
    <t>880300228</t>
  </si>
  <si>
    <t>Zdivo z pórobetonových tvárnic na tenké maltové lože, tl. zdiva 200 mm pevnost tvárnic přes P2 do P4, objemová hmotnost přes 450 do 600 kg/m3 hladkých</t>
  </si>
  <si>
    <t>https://podminky.urs.cz/item/CS_URS_2025_01/311272031</t>
  </si>
  <si>
    <t>1NP</t>
  </si>
  <si>
    <t>-0,8*2</t>
  </si>
  <si>
    <t>317143431</t>
  </si>
  <si>
    <t>Překlad nosný z pórobetonu ve zdech tl 200 mm dl do 1300 mm</t>
  </si>
  <si>
    <t>-777395248</t>
  </si>
  <si>
    <t>Překlady nosné z pórobetonu osazené do tenkého maltového lože, pro zdi tl. 200 mm, délky překladu do 1300 mm</t>
  </si>
  <si>
    <t>https://podminky.urs.cz/item/CS_URS_2025_01/317143431</t>
  </si>
  <si>
    <t>1623324736</t>
  </si>
  <si>
    <t>1653352145</t>
  </si>
  <si>
    <t>-1,600*2</t>
  </si>
  <si>
    <t>-821175837</t>
  </si>
  <si>
    <t>-3,2*2 'Přepočtené koeficientem množství</t>
  </si>
  <si>
    <t>622142001</t>
  </si>
  <si>
    <t>Sklovláknité pletivo vnějších stěn vtlačené do tmelu</t>
  </si>
  <si>
    <t>1815405117</t>
  </si>
  <si>
    <t>Pletivo vnějších ploch v ploše nebo pruzích, na plném podkladu sklovláknité vtlačené do tmelu stěn</t>
  </si>
  <si>
    <t>https://podminky.urs.cz/item/CS_URS_2025_01/622142001</t>
  </si>
  <si>
    <t>-68892372</t>
  </si>
  <si>
    <t>670310564</t>
  </si>
  <si>
    <t>1749907159</t>
  </si>
  <si>
    <t>0,4*1,0*2</t>
  </si>
  <si>
    <t>1719440205</t>
  </si>
  <si>
    <t>7,6*1,0*2</t>
  </si>
  <si>
    <t>642945111</t>
  </si>
  <si>
    <t>Osazování protipožárních nebo protiplynových zárubní dveří jednokřídlových do 2,5 m2</t>
  </si>
  <si>
    <t>609006415</t>
  </si>
  <si>
    <t>Osazování ocelových zárubní protipožárních nebo protiplynových dveří do vynechaného otvoru, s obetonováním, dveří jednokřídlových do 2,5 m2</t>
  </si>
  <si>
    <t>https://podminky.urs.cz/item/CS_URS_2025_01/642945111</t>
  </si>
  <si>
    <t>55331567</t>
  </si>
  <si>
    <t>zárubeň jednokřídlá ocelová pro zdění s protipožární úpravou tl stěny 160-200mm rozměru 800/1970, 2100mm</t>
  </si>
  <si>
    <t>392067981</t>
  </si>
  <si>
    <t>-1669865498</t>
  </si>
  <si>
    <t>1,5*8,5*2</t>
  </si>
  <si>
    <t>-533951609</t>
  </si>
  <si>
    <t>25,5*30 'Přepočtené koeficientem množství</t>
  </si>
  <si>
    <t>941311312</t>
  </si>
  <si>
    <t>Odborná prohlídka lešení řadového modulového lehkého s podlahami zatížení do 200 kg/m2 š od 0,6 do 0,9 m v do 25 m pl do 500 m2 zakryté sítěmi</t>
  </si>
  <si>
    <t>-1716933164</t>
  </si>
  <si>
    <t>Odborná prohlídka lešení řadového modulového lehkého pracovního s podlahami s provozním zatížením tř. 3 do 200 kg/m2 šířky tř. SW06 přes 0,6 do 0,9 m výšky do 25 m, celkové plochy do 500 m2 zakrytého sítěmi</t>
  </si>
  <si>
    <t>https://podminky.urs.cz/item/CS_URS_2025_01/941311312</t>
  </si>
  <si>
    <t>452687721</t>
  </si>
  <si>
    <t>448572612</t>
  </si>
  <si>
    <t>945212461</t>
  </si>
  <si>
    <t>201295583</t>
  </si>
  <si>
    <t>966080107</t>
  </si>
  <si>
    <t>Bourání kontaktního zateplení z polystyrenových desek tl přes 180 mm</t>
  </si>
  <si>
    <t>-1407327883</t>
  </si>
  <si>
    <t>Bourání kontaktního zateplení včetně povrchové úpravy omítkou nebo nátěrem z polystyrénových desek, tloušťky přes 180 mm</t>
  </si>
  <si>
    <t>https://podminky.urs.cz/item/CS_URS_2025_01/966080107</t>
  </si>
  <si>
    <t>(20,8-1*2)*0,5</t>
  </si>
  <si>
    <t>1388822333</t>
  </si>
  <si>
    <t>-1926817600</t>
  </si>
  <si>
    <t>25,5*2 'Přepočtené koeficientem množství</t>
  </si>
  <si>
    <t>-1118378630</t>
  </si>
  <si>
    <t>1877369212</t>
  </si>
  <si>
    <t>-479207251</t>
  </si>
  <si>
    <t>-1787269114</t>
  </si>
  <si>
    <t>0,186*19 'Přepočtené koeficientem množství</t>
  </si>
  <si>
    <t>1473908023</t>
  </si>
  <si>
    <t>86977327</t>
  </si>
  <si>
    <t>-1107679183</t>
  </si>
  <si>
    <t>279132004</t>
  </si>
  <si>
    <t>9,4*1,1 'Přepočtené koeficientem množství</t>
  </si>
  <si>
    <t>-1320371536</t>
  </si>
  <si>
    <t>722</t>
  </si>
  <si>
    <t>Zdravotechnika - vnitřní vodovod</t>
  </si>
  <si>
    <t>722130233</t>
  </si>
  <si>
    <t>Potrubí vodovodní ocelové závitové pozinkované svařované běžné DN 25</t>
  </si>
  <si>
    <t>-1205374506</t>
  </si>
  <si>
    <t>Potrubí z ocelových trubek pozinkovaných závitových svařovaných běžných DN 25</t>
  </si>
  <si>
    <t>https://podminky.urs.cz/item/CS_URS_2025_01/722130233</t>
  </si>
  <si>
    <t>722130913</t>
  </si>
  <si>
    <t>Potrubí pozinkované závitové přeřezání ocelové trubky DN do 25</t>
  </si>
  <si>
    <t>1095503509</t>
  </si>
  <si>
    <t>Opravy vodovodního potrubí z ocelových trubek pozinkovaných závitových přeřezání ocelové trubky do DN 25</t>
  </si>
  <si>
    <t>https://podminky.urs.cz/item/CS_URS_2025_01/722130913</t>
  </si>
  <si>
    <t>722130992</t>
  </si>
  <si>
    <t>Potrubí pozinkované závitové vsazení odbočky do potrubí oboustranná svěrná spojka DN 25 / G 3/4</t>
  </si>
  <si>
    <t>14725428</t>
  </si>
  <si>
    <t>Opravy vodovodního potrubí z ocelových trubek pozinkovaných závitových vsazení odbočky do potrubí oboustrannými svěrnými spojkami DN potrubí / G odbočky DN 25 / G 3/4</t>
  </si>
  <si>
    <t>https://podminky.urs.cz/item/CS_URS_2025_01/722130992</t>
  </si>
  <si>
    <t>722250133</t>
  </si>
  <si>
    <t>Hydrantový systém s tvarově stálou hadicí D 25 x 30 m celoplechový</t>
  </si>
  <si>
    <t>soubor</t>
  </si>
  <si>
    <t>-154116421</t>
  </si>
  <si>
    <t>Požární příslušenství a armatury hydrantový systém s tvarově stálou hadicí celoplechový D 25 x 30 m</t>
  </si>
  <si>
    <t>https://podminky.urs.cz/item/CS_URS_2025_01/722250133</t>
  </si>
  <si>
    <t>722290226</t>
  </si>
  <si>
    <t>Zkouška těsnosti vodovodního potrubí závitového DN do 50</t>
  </si>
  <si>
    <t>-1843202042</t>
  </si>
  <si>
    <t>Zkoušky, proplach a desinfekce vodovodního potrubí zkoušky těsnosti vodovodního potrubí závitového do DN 50</t>
  </si>
  <si>
    <t>https://podminky.urs.cz/item/CS_URS_2025_01/722290226</t>
  </si>
  <si>
    <t>722290234</t>
  </si>
  <si>
    <t>Proplach a dezinfekce vodovodního potrubí DN do 80</t>
  </si>
  <si>
    <t>1454937552</t>
  </si>
  <si>
    <t>Zkoušky, proplach a desinfekce vodovodního potrubí proplach a desinfekce vodovodního potrubí do DN 80</t>
  </si>
  <si>
    <t>https://podminky.urs.cz/item/CS_URS_2025_01/722290234</t>
  </si>
  <si>
    <t>998722122</t>
  </si>
  <si>
    <t>Přesun hmot tonážní pro vnitřní vodovod ruční v objektech v přes 6 do 12 m</t>
  </si>
  <si>
    <t>646299931</t>
  </si>
  <si>
    <t>Přesun hmot pro vnitřní vodovod stanovený z hmotnosti přesunovaného materiálu vodorovná dopravní vzdálenost do 50 m ruční (bez užití mechanizace) v objektech výšky přes 6 do 12 m</t>
  </si>
  <si>
    <t>https://podminky.urs.cz/item/CS_URS_2025_01/998722122</t>
  </si>
  <si>
    <t>764002801</t>
  </si>
  <si>
    <t>Demontáž závětrné lišty do suti</t>
  </si>
  <si>
    <t>-123196459</t>
  </si>
  <si>
    <t>Demontáž klempířských konstrukcí závětrné lišty do suti</t>
  </si>
  <si>
    <t>https://podminky.urs.cz/item/CS_URS_2025_01/764002801</t>
  </si>
  <si>
    <t>764214607</t>
  </si>
  <si>
    <t>Oplechování horních ploch a atik bez rohů z Pz s povrch úpravou mechanicky kotvené rš 670 mm</t>
  </si>
  <si>
    <t>1789717898</t>
  </si>
  <si>
    <t>Oplechování horních ploch zdí a nadezdívek (atik) z pozinkovaného plechu s povrchovou úpravou mechanicky kotvené rš 670 mm</t>
  </si>
  <si>
    <t>https://podminky.urs.cz/item/CS_URS_2025_01/764214607</t>
  </si>
  <si>
    <t>235872216</t>
  </si>
  <si>
    <t>766660021</t>
  </si>
  <si>
    <t>Montáž dveřních křídel otvíravých jednokřídlových š do 0,8 m požárních do ocelové zárubně</t>
  </si>
  <si>
    <t>1292819800</t>
  </si>
  <si>
    <t>Montáž dveřních křídel dřevěných nebo plastových otevíravých do ocelové zárubně protipožárních jednokřídlových, šířky do 800 mm</t>
  </si>
  <si>
    <t>https://podminky.urs.cz/item/CS_URS_2025_01/766660021</t>
  </si>
  <si>
    <t>61162098</t>
  </si>
  <si>
    <t>dveře jednokřídlé dřevotřískové protipožární EI (EW) 30 D3 povrch laminátový plné 800x1970-2100mm</t>
  </si>
  <si>
    <t>1594302591</t>
  </si>
  <si>
    <t>766660717</t>
  </si>
  <si>
    <t>Montáž samozavírače na ocelovou zárubeň a dveřní křídlo</t>
  </si>
  <si>
    <t>-488496012</t>
  </si>
  <si>
    <t>Montáž dveřních doplňků samozavírače na zárubeň ocelovou</t>
  </si>
  <si>
    <t>https://podminky.urs.cz/item/CS_URS_2025_01/766660717</t>
  </si>
  <si>
    <t>54917250</t>
  </si>
  <si>
    <t>samozavírač dveří hydraulický</t>
  </si>
  <si>
    <t>-2146498689</t>
  </si>
  <si>
    <t>766660731</t>
  </si>
  <si>
    <t>-2079467526</t>
  </si>
  <si>
    <t>https://podminky.urs.cz/item/CS_URS_2025_01/766660731</t>
  </si>
  <si>
    <t>1836305246</t>
  </si>
  <si>
    <t>766660734</t>
  </si>
  <si>
    <t>Montáž dveřního bezpečnostního kování - panikového</t>
  </si>
  <si>
    <t>-1514682187</t>
  </si>
  <si>
    <t>Montáž dveřních doplňků dveřního kování bezpečnostního panikového kování</t>
  </si>
  <si>
    <t>https://podminky.urs.cz/item/CS_URS_2025_01/766660734</t>
  </si>
  <si>
    <t>54914135</t>
  </si>
  <si>
    <t>kování panikové klika/klika</t>
  </si>
  <si>
    <t>157762073</t>
  </si>
  <si>
    <t>1289506244</t>
  </si>
  <si>
    <t>767661501</t>
  </si>
  <si>
    <t>Montáž textilního roletového požárního uzávěru umístěného ve stěně plochy přes 6 do 9 m2</t>
  </si>
  <si>
    <t>-1953495336</t>
  </si>
  <si>
    <t>Montáž požárního uzávěru textilního roletového umístěného na otvor nebo do otvoru ve stěnách přes 6 do 9 m2</t>
  </si>
  <si>
    <t>https://podminky.urs.cz/item/CS_URS_2025_01/767661501</t>
  </si>
  <si>
    <t>59081R</t>
  </si>
  <si>
    <t xml:space="preserve">uzávěr roletový požární  EW-C45 DP3 2725x2750 mm s vlastní detekcí požáru s řídící jednotkou, při výpadku el., roleta sjede sama dolů samogravitačním uzavřením</t>
  </si>
  <si>
    <t>1296316021</t>
  </si>
  <si>
    <t>998767112</t>
  </si>
  <si>
    <t>Přesun hmot tonážní pro zámečnické konstrukce s omezením mechanizace v objektech v přes 6 do 12 m</t>
  </si>
  <si>
    <t>-695284339</t>
  </si>
  <si>
    <t>Přesun hmot pro zámečnické konstrukce stanovený z hmotnosti přesunovaného materiálu vodorovná dopravní vzdálenost do 50 m s omezením mechanizace v objektech výšky přes 6 do 12 m</t>
  </si>
  <si>
    <t>https://podminky.urs.cz/item/CS_URS_2025_01/998767112</t>
  </si>
  <si>
    <t>783</t>
  </si>
  <si>
    <t>Dokončovací práce - nátěry</t>
  </si>
  <si>
    <t>783301311</t>
  </si>
  <si>
    <t>Odmaštění zámečnických konstrukcí vodou ředitelným odmašťovačem</t>
  </si>
  <si>
    <t>1476484182</t>
  </si>
  <si>
    <t>Příprava podkladu zámečnických konstrukcí před provedením nátěru odmaštění odmašťovačem vodou ředitelným</t>
  </si>
  <si>
    <t>https://podminky.urs.cz/item/CS_URS_2025_01/783301311</t>
  </si>
  <si>
    <t>783301401</t>
  </si>
  <si>
    <t>Ometení zámečnických konstrukcí</t>
  </si>
  <si>
    <t>883963406</t>
  </si>
  <si>
    <t>Příprava podkladu zámečnických konstrukcí před provedením nátěru ometení</t>
  </si>
  <si>
    <t>https://podminky.urs.cz/item/CS_URS_2025_01/783301401</t>
  </si>
  <si>
    <t>0,25*4,8</t>
  </si>
  <si>
    <t>783314201</t>
  </si>
  <si>
    <t>Základní antikorozní jednonásobný syntetický standardní nátěr zámečnických konstrukcí</t>
  </si>
  <si>
    <t>1287162952</t>
  </si>
  <si>
    <t>Základní antikorozní nátěr zámečnických konstrukcí jednonásobný syntetický standardní</t>
  </si>
  <si>
    <t>https://podminky.urs.cz/item/CS_URS_2025_01/783314201</t>
  </si>
  <si>
    <t>783315101</t>
  </si>
  <si>
    <t>Mezinátěr jednonásobný syntetický standardní zámečnických konstrukcí</t>
  </si>
  <si>
    <t>-1246576065</t>
  </si>
  <si>
    <t>Mezinátěr zámečnických konstrukcí jednonásobný syntetický standardní</t>
  </si>
  <si>
    <t>https://podminky.urs.cz/item/CS_URS_2025_01/783315101</t>
  </si>
  <si>
    <t>783317101</t>
  </si>
  <si>
    <t>Krycí jednonásobný syntetický standardní nátěr zámečnických konstrukcí</t>
  </si>
  <si>
    <t>217402888</t>
  </si>
  <si>
    <t>Krycí nátěr (email) zámečnických konstrukcí jednonásobný syntetický standardní</t>
  </si>
  <si>
    <t>https://podminky.urs.cz/item/CS_URS_2025_01/783317101</t>
  </si>
  <si>
    <t>VRN - VRN</t>
  </si>
  <si>
    <t>VRN - Vedlejší rozpočtové náklady</t>
  </si>
  <si>
    <t xml:space="preserve">    VRN1 - Průzkumné, zeměměřičské a projektové práce</t>
  </si>
  <si>
    <t xml:space="preserve">    VRN3 - Zařízení staveniště</t>
  </si>
  <si>
    <t xml:space="preserve">    VRN4 - Inženýrská činnost</t>
  </si>
  <si>
    <t>Vedlejší rozpočtové náklady</t>
  </si>
  <si>
    <t>VRN1</t>
  </si>
  <si>
    <t>Průzkumné, zeměměřičské a projektové práce</t>
  </si>
  <si>
    <t>012164000</t>
  </si>
  <si>
    <t>Vytyčení a zaměření inženýrských sítí</t>
  </si>
  <si>
    <t>1024</t>
  </si>
  <si>
    <t>1237420599</t>
  </si>
  <si>
    <t>https://podminky.urs.cz/item/CS_URS_2025_01/012164000</t>
  </si>
  <si>
    <t>013254000</t>
  </si>
  <si>
    <t>Dokumentace skutečného provedení stavby</t>
  </si>
  <si>
    <t>292084238</t>
  </si>
  <si>
    <t>https://podminky.urs.cz/item/CS_URS_2025_01/013254000</t>
  </si>
  <si>
    <t>VRN3</t>
  </si>
  <si>
    <t>Zařízení staveniště</t>
  </si>
  <si>
    <t>030001000</t>
  </si>
  <si>
    <t>-740891556</t>
  </si>
  <si>
    <t>https://podminky.urs.cz/item/CS_URS_2025_01/030001000</t>
  </si>
  <si>
    <t>VRN4</t>
  </si>
  <si>
    <t>Inženýrská činnost</t>
  </si>
  <si>
    <t>041414000</t>
  </si>
  <si>
    <t>Plán BOZP</t>
  </si>
  <si>
    <t>-1124765185</t>
  </si>
  <si>
    <t>https://podminky.urs.cz/item/CS_URS_2025_01/041414000</t>
  </si>
  <si>
    <t>043154000</t>
  </si>
  <si>
    <t>Zkoušky hutnicí</t>
  </si>
  <si>
    <t>-1960403748</t>
  </si>
  <si>
    <t>https://podminky.urs.cz/item/CS_URS_2025_01/043154000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</si>
  <si>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</si>
  <si>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</si>
  <si>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</si>
  <si>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</si>
  <si>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</si>
  <si>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</si>
  <si>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účastníka.</t>
  </si>
  <si>
    <t xml:space="preserve">Termínem "učastník"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</si>
  <si>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</si>
  <si>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</si>
  <si>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</si>
  <si>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</si>
  <si>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</si>
  <si>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</si>
  <si>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</si>
  <si>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</si>
  <si>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</si>
  <si>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</si>
  <si>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</si>
  <si>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</si>
  <si>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</si>
  <si>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</si>
  <si>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</si>
  <si>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</si>
  <si>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účastníka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</si>
  <si>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</si>
  <si>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</si>
  <si>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</si>
  <si>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</si>
  <si>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</si>
  <si>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</si>
  <si>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</si>
  <si>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</si>
  <si>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</si>
  <si>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</si>
  <si>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</si>
  <si>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</si>
  <si>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</si>
  <si>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</si>
  <si>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</si>
  <si>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</si>
  <si>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</si>
  <si>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</si>
  <si>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</si>
  <si>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</si>
  <si>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</si>
  <si>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</si>
  <si>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</si>
  <si>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</si>
  <si>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</si>
  <si>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</si>
  <si>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Účastník je pro podání nabídky povinen vyplnit žlutě podbarvená pole: </t>
  </si>
  <si>
    <t xml:space="preserve">Pole Účastník v sestavě Rekapitulace stavby - zde účastník vyplní svůj název (název subjektu) </t>
  </si>
  <si>
    <t>Pole IČ a DIČ v sestavě Rekapitulace stavby - zde účastník vyplní svoje IČ a DIČ</t>
  </si>
  <si>
    <t>Datum v sestavě Rekapitulace stavby - zde účastník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</si>
  <si>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</si>
  <si>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</si>
  <si>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</si>
  <si>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</si>
  <si>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</si>
  <si>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</si>
  <si>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Účastník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</si>
  <si>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</si>
  <si>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</si>
  <si>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</si>
  <si>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</si>
  <si>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</si>
  <si>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</si>
  <si>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</si>
  <si>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</si>
  <si>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</si>
  <si>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</si>
  <si>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</si>
  <si>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</si>
  <si>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</si>
  <si>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</si>
  <si>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</si>
  <si>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</si>
  <si>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</si>
  <si>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</si>
  <si>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</si>
  <si>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</si>
  <si>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</si>
  <si>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</si>
  <si>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</si>
  <si>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</si>
  <si>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</si>
  <si>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</si>
  <si>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</si>
  <si>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</si>
  <si>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</si>
  <si>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</si>
  <si>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</si>
  <si>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</si>
  <si>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</si>
  <si>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</si>
  <si>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Účastník</t>
  </si>
  <si>
    <t>Účastník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</si>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</sst>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4" fillId="0" borderId="0" applyNumberFormat="0" applyFill="0" applyBorder="0" applyAlignment="0" applyProtection="0"/>
  </cellStyleXfs>
  <cellXfs count="3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4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5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8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8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9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9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20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9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2" xfId="0" applyFont="1" applyBorder="1" applyAlignment="1">
      <alignment horizontal="center" vertical="center"/>
    </xf>
    <xf numFmtId="0" fontId="21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2" fillId="0" borderId="15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2" fillId="0" borderId="15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3" fillId="4" borderId="8" xfId="0" applyFont="1" applyFill="1" applyBorder="1" applyAlignment="1" applyProtection="1">
      <alignment horizontal="center" vertical="center"/>
    </xf>
    <xf numFmtId="0" fontId="23" fillId="4" borderId="8" xfId="0" applyFont="1" applyFill="1" applyBorder="1" applyAlignment="1" applyProtection="1">
      <alignment horizontal="right" vertical="center"/>
    </xf>
    <xf numFmtId="0" fontId="23" fillId="4" borderId="9" xfId="0" applyFont="1" applyFill="1" applyBorder="1" applyAlignment="1" applyProtection="1">
      <alignment horizontal="center" vertical="center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24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1" fillId="0" borderId="15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horizontal="right"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30" fillId="0" borderId="0" xfId="1" applyFont="1" applyAlignment="1">
      <alignment horizontal="center" vertical="center"/>
    </xf>
    <xf numFmtId="0" fontId="7" fillId="0" borderId="0" xfId="0" applyFont="1" applyAlignment="1" applyProtection="1">
      <alignment vertical="center"/>
    </xf>
    <xf numFmtId="0" fontId="31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5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6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5" fillId="0" borderId="0" xfId="0" applyFont="1" applyAlignment="1">
      <alignment horizontal="left" vertical="center"/>
    </xf>
    <xf numFmtId="0" fontId="32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3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4" fillId="0" borderId="13" xfId="0" applyNumberFormat="1" applyFont="1" applyBorder="1" applyAlignment="1" applyProtection="1"/>
    <xf numFmtId="166" fontId="34" fillId="0" borderId="14" xfId="0" applyNumberFormat="1" applyFont="1" applyBorder="1" applyAlignment="1" applyProtection="1"/>
    <xf numFmtId="4" fontId="35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3" xfId="0" applyFont="1" applyBorder="1" applyAlignment="1" applyProtection="1">
      <alignment horizontal="center" vertical="center"/>
    </xf>
    <xf numFmtId="49" fontId="23" fillId="0" borderId="23" xfId="0" applyNumberFormat="1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left" vertical="center" wrapText="1"/>
    </xf>
    <xf numFmtId="0" fontId="23" fillId="0" borderId="23" xfId="0" applyFont="1" applyBorder="1" applyAlignment="1" applyProtection="1">
      <alignment horizontal="center" vertical="center" wrapText="1"/>
    </xf>
    <xf numFmtId="167" fontId="23" fillId="0" borderId="23" xfId="0" applyNumberFormat="1" applyFont="1" applyBorder="1" applyAlignment="1" applyProtection="1">
      <alignment vertical="center"/>
    </xf>
    <xf numFmtId="4" fontId="23" fillId="2" borderId="23" xfId="0" applyNumberFormat="1" applyFont="1" applyFill="1" applyBorder="1" applyAlignment="1" applyProtection="1">
      <alignment vertical="center"/>
      <protection locked="0"/>
    </xf>
    <xf numFmtId="4" fontId="23" fillId="0" borderId="23" xfId="0" applyNumberFormat="1" applyFont="1" applyBorder="1" applyAlignment="1" applyProtection="1">
      <alignment vertical="center"/>
    </xf>
    <xf numFmtId="0" fontId="24" fillId="2" borderId="15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6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8" fillId="0" borderId="0" xfId="0" applyFont="1" applyAlignment="1" applyProtection="1">
      <alignment horizontal="left" vertical="center"/>
    </xf>
    <xf numFmtId="0" fontId="39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40" fillId="0" borderId="23" xfId="0" applyFont="1" applyBorder="1" applyAlignment="1" applyProtection="1">
      <alignment horizontal="center" vertical="center"/>
    </xf>
    <xf numFmtId="49" fontId="40" fillId="0" borderId="23" xfId="0" applyNumberFormat="1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left" vertical="center" wrapText="1"/>
    </xf>
    <xf numFmtId="0" fontId="40" fillId="0" borderId="23" xfId="0" applyFont="1" applyBorder="1" applyAlignment="1" applyProtection="1">
      <alignment horizontal="center" vertical="center" wrapText="1"/>
    </xf>
    <xf numFmtId="167" fontId="40" fillId="0" borderId="23" xfId="0" applyNumberFormat="1" applyFont="1" applyBorder="1" applyAlignment="1" applyProtection="1">
      <alignment vertical="center"/>
    </xf>
    <xf numFmtId="4" fontId="40" fillId="2" borderId="23" xfId="0" applyNumberFormat="1" applyFont="1" applyFill="1" applyBorder="1" applyAlignment="1" applyProtection="1">
      <alignment vertical="center"/>
      <protection locked="0"/>
    </xf>
    <xf numFmtId="4" fontId="40" fillId="0" borderId="23" xfId="0" applyNumberFormat="1" applyFont="1" applyBorder="1" applyAlignment="1" applyProtection="1">
      <alignment vertical="center"/>
    </xf>
    <xf numFmtId="0" fontId="41" fillId="0" borderId="4" xfId="0" applyFont="1" applyBorder="1" applyAlignment="1">
      <alignment vertical="center"/>
    </xf>
    <xf numFmtId="0" fontId="40" fillId="2" borderId="15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42" fillId="0" borderId="0" xfId="0" applyFont="1" applyAlignment="1" applyProtection="1">
      <alignment vertical="center" wrapText="1"/>
    </xf>
    <xf numFmtId="0" fontId="12" fillId="0" borderId="4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4" xfId="0" applyFont="1" applyBorder="1" applyAlignment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6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3" xfId="0" applyNumberFormat="1" applyFont="1" applyFill="1" applyBorder="1" applyAlignment="1" applyProtection="1">
      <alignment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3" fillId="0" borderId="24" xfId="0" applyFont="1" applyBorder="1" applyAlignment="1">
      <alignment vertical="center" wrapText="1"/>
    </xf>
    <xf numFmtId="0" fontId="43" fillId="0" borderId="25" xfId="0" applyFont="1" applyBorder="1" applyAlignment="1">
      <alignment vertical="center" wrapText="1"/>
    </xf>
    <xf numFmtId="0" fontId="43" fillId="0" borderId="26" xfId="0" applyFont="1" applyBorder="1" applyAlignment="1">
      <alignment vertical="center" wrapText="1"/>
    </xf>
    <xf numFmtId="0" fontId="43" fillId="0" borderId="27" xfId="0" applyFont="1" applyBorder="1" applyAlignment="1">
      <alignment horizontal="center" vertical="center" wrapText="1"/>
    </xf>
    <xf numFmtId="0" fontId="44" fillId="0" borderId="1" xfId="0" applyFont="1" applyBorder="1" applyAlignment="1">
      <alignment horizontal="center" vertical="center" wrapText="1"/>
    </xf>
    <xf numFmtId="0" fontId="43" fillId="0" borderId="28" xfId="0" applyFont="1" applyBorder="1" applyAlignment="1">
      <alignment horizontal="center" vertical="center" wrapText="1"/>
    </xf>
    <xf numFmtId="0" fontId="43" fillId="0" borderId="27" xfId="0" applyFont="1" applyBorder="1" applyAlignment="1">
      <alignment vertical="center" wrapText="1"/>
    </xf>
    <xf numFmtId="0" fontId="45" fillId="0" borderId="29" xfId="0" applyFont="1" applyBorder="1" applyAlignment="1">
      <alignment horizontal="left" wrapText="1"/>
    </xf>
    <xf numFmtId="0" fontId="43" fillId="0" borderId="28" xfId="0" applyFont="1" applyBorder="1" applyAlignment="1">
      <alignment vertical="center" wrapText="1"/>
    </xf>
    <xf numFmtId="0" fontId="45" fillId="0" borderId="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center" wrapText="1"/>
    </xf>
    <xf numFmtId="0" fontId="47" fillId="0" borderId="27" xfId="0" applyFont="1" applyBorder="1" applyAlignment="1">
      <alignment vertical="center" wrapText="1"/>
    </xf>
    <xf numFmtId="0" fontId="46" fillId="0" borderId="1" xfId="0" applyFont="1" applyBorder="1" applyAlignment="1">
      <alignment vertical="center" wrapText="1"/>
    </xf>
    <xf numFmtId="0" fontId="46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vertical="center"/>
    </xf>
    <xf numFmtId="49" fontId="46" fillId="0" borderId="1" xfId="0" applyNumberFormat="1" applyFont="1" applyBorder="1" applyAlignment="1">
      <alignment horizontal="left" vertical="center" wrapText="1"/>
    </xf>
    <xf numFmtId="49" fontId="46" fillId="0" borderId="1" xfId="0" applyNumberFormat="1" applyFont="1" applyBorder="1" applyAlignment="1">
      <alignment vertical="center" wrapText="1"/>
    </xf>
    <xf numFmtId="0" fontId="43" fillId="0" borderId="30" xfId="0" applyFont="1" applyBorder="1" applyAlignment="1">
      <alignment vertical="center" wrapText="1"/>
    </xf>
    <xf numFmtId="0" fontId="48" fillId="0" borderId="29" xfId="0" applyFont="1" applyBorder="1" applyAlignment="1">
      <alignment vertical="center" wrapText="1"/>
    </xf>
    <xf numFmtId="0" fontId="43" fillId="0" borderId="31" xfId="0" applyFont="1" applyBorder="1" applyAlignment="1">
      <alignment vertical="center" wrapText="1"/>
    </xf>
    <xf numFmtId="0" fontId="43" fillId="0" borderId="1" xfId="0" applyFont="1" applyBorder="1" applyAlignment="1">
      <alignment vertical="top"/>
    </xf>
    <xf numFmtId="0" fontId="43" fillId="0" borderId="0" xfId="0" applyFont="1" applyAlignment="1">
      <alignment vertical="top"/>
    </xf>
    <xf numFmtId="0" fontId="43" fillId="0" borderId="24" xfId="0" applyFont="1" applyBorder="1" applyAlignment="1">
      <alignment horizontal="left" vertical="center"/>
    </xf>
    <xf numFmtId="0" fontId="43" fillId="0" borderId="25" xfId="0" applyFont="1" applyBorder="1" applyAlignment="1">
      <alignment horizontal="left" vertical="center"/>
    </xf>
    <xf numFmtId="0" fontId="43" fillId="0" borderId="26" xfId="0" applyFont="1" applyBorder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3" fillId="0" borderId="28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9" fillId="0" borderId="0" xfId="0" applyFont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5" fillId="0" borderId="29" xfId="0" applyFont="1" applyBorder="1" applyAlignment="1">
      <alignment horizontal="center" vertical="center"/>
    </xf>
    <xf numFmtId="0" fontId="49" fillId="0" borderId="29" xfId="0" applyFont="1" applyBorder="1" applyAlignment="1">
      <alignment horizontal="left" vertical="center"/>
    </xf>
    <xf numFmtId="0" fontId="50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5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center" vertical="center"/>
    </xf>
    <xf numFmtId="0" fontId="46" fillId="0" borderId="0" xfId="0" applyFont="1" applyAlignment="1">
      <alignment horizontal="left" vertical="center"/>
    </xf>
    <xf numFmtId="0" fontId="47" fillId="0" borderId="27" xfId="0" applyFont="1" applyBorder="1" applyAlignment="1">
      <alignment horizontal="left" vertical="center"/>
    </xf>
    <xf numFmtId="0" fontId="46" fillId="0" borderId="1" xfId="0" applyFont="1" applyFill="1" applyBorder="1" applyAlignment="1">
      <alignment horizontal="left" vertical="center"/>
    </xf>
    <xf numFmtId="0" fontId="46" fillId="0" borderId="1" xfId="0" applyFont="1" applyFill="1" applyBorder="1" applyAlignment="1">
      <alignment horizontal="center" vertical="center"/>
    </xf>
    <xf numFmtId="0" fontId="43" fillId="0" borderId="30" xfId="0" applyFont="1" applyBorder="1" applyAlignment="1">
      <alignment horizontal="left" vertical="center"/>
    </xf>
    <xf numFmtId="0" fontId="48" fillId="0" borderId="29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7" fillId="0" borderId="29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left" vertical="center" wrapText="1"/>
    </xf>
    <xf numFmtId="0" fontId="43" fillId="0" borderId="25" xfId="0" applyFont="1" applyBorder="1" applyAlignment="1">
      <alignment horizontal="left" vertical="center" wrapText="1"/>
    </xf>
    <xf numFmtId="0" fontId="43" fillId="0" borderId="26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 wrapText="1"/>
    </xf>
    <xf numFmtId="0" fontId="49" fillId="0" borderId="27" xfId="0" applyFont="1" applyBorder="1" applyAlignment="1">
      <alignment horizontal="left" vertical="center" wrapText="1"/>
    </xf>
    <xf numFmtId="0" fontId="49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1" xfId="0" applyFont="1" applyBorder="1" applyAlignment="1">
      <alignment horizontal="left" vertical="center"/>
    </xf>
    <xf numFmtId="0" fontId="47" fillId="0" borderId="28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/>
    </xf>
    <xf numFmtId="0" fontId="47" fillId="0" borderId="30" xfId="0" applyFont="1" applyBorder="1" applyAlignment="1">
      <alignment horizontal="left" vertical="center" wrapText="1"/>
    </xf>
    <xf numFmtId="0" fontId="47" fillId="0" borderId="29" xfId="0" applyFont="1" applyBorder="1" applyAlignment="1">
      <alignment horizontal="left" vertical="center" wrapText="1"/>
    </xf>
    <xf numFmtId="0" fontId="47" fillId="0" borderId="31" xfId="0" applyFont="1" applyBorder="1" applyAlignment="1">
      <alignment horizontal="left" vertical="center" wrapText="1"/>
    </xf>
    <xf numFmtId="0" fontId="46" fillId="0" borderId="1" xfId="0" applyFont="1" applyBorder="1" applyAlignment="1">
      <alignment horizontal="left" vertical="top"/>
    </xf>
    <xf numFmtId="0" fontId="46" fillId="0" borderId="1" xfId="0" applyFont="1" applyBorder="1" applyAlignment="1">
      <alignment horizontal="center" vertical="top"/>
    </xf>
    <xf numFmtId="0" fontId="47" fillId="0" borderId="30" xfId="0" applyFont="1" applyBorder="1" applyAlignment="1">
      <alignment horizontal="left" vertical="center"/>
    </xf>
    <xf numFmtId="0" fontId="47" fillId="0" borderId="31" xfId="0" applyFont="1" applyBorder="1" applyAlignment="1">
      <alignment horizontal="left" vertical="center"/>
    </xf>
    <xf numFmtId="0" fontId="47" fillId="0" borderId="1" xfId="0" applyFont="1" applyBorder="1" applyAlignment="1">
      <alignment horizontal="center" vertical="center"/>
    </xf>
    <xf numFmtId="0" fontId="49" fillId="0" borderId="0" xfId="0" applyFont="1" applyAlignment="1">
      <alignment vertical="center"/>
    </xf>
    <xf numFmtId="0" fontId="45" fillId="0" borderId="1" xfId="0" applyFont="1" applyBorder="1" applyAlignment="1">
      <alignment vertical="center"/>
    </xf>
    <xf numFmtId="0" fontId="49" fillId="0" borderId="29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6" fillId="0" borderId="1" xfId="0" applyFont="1" applyBorder="1" applyAlignment="1">
      <alignment vertical="top"/>
    </xf>
    <xf numFmtId="49" fontId="46" fillId="0" borderId="1" xfId="0" applyNumberFormat="1" applyFont="1" applyBorder="1" applyAlignment="1">
      <alignment horizontal="left" vertical="center"/>
    </xf>
    <xf numFmtId="0" fontId="52" fillId="0" borderId="27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vertical="top"/>
    </xf>
    <xf numFmtId="0" fontId="53" fillId="0" borderId="1" xfId="0" applyFont="1" applyBorder="1" applyAlignment="1" applyProtection="1">
      <alignment horizontal="left" vertical="center"/>
    </xf>
    <xf numFmtId="0" fontId="53" fillId="0" borderId="1" xfId="0" applyFont="1" applyBorder="1" applyAlignment="1" applyProtection="1">
      <alignment horizontal="center" vertical="center"/>
    </xf>
    <xf numFmtId="49" fontId="53" fillId="0" borderId="1" xfId="0" applyNumberFormat="1" applyFont="1" applyBorder="1" applyAlignment="1" applyProtection="1">
      <alignment horizontal="left" vertical="center"/>
    </xf>
    <xf numFmtId="0" fontId="52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5" fillId="0" borderId="29" xfId="0" applyFont="1" applyBorder="1" applyAlignment="1">
      <alignment horizontal="left"/>
    </xf>
    <xf numFmtId="0" fontId="49" fillId="0" borderId="29" xfId="0" applyFont="1" applyBorder="1" applyAlignment="1"/>
    <xf numFmtId="0" fontId="43" fillId="0" borderId="27" xfId="0" applyFont="1" applyBorder="1" applyAlignment="1">
      <alignment vertical="top"/>
    </xf>
    <xf numFmtId="0" fontId="43" fillId="0" borderId="28" xfId="0" applyFont="1" applyBorder="1" applyAlignment="1">
      <alignment vertical="top"/>
    </xf>
    <xf numFmtId="0" fontId="43" fillId="0" borderId="30" xfId="0" applyFont="1" applyBorder="1" applyAlignment="1">
      <alignment vertical="top"/>
    </xf>
    <xf numFmtId="0" fontId="43" fillId="0" borderId="29" xfId="0" applyFont="1" applyBorder="1" applyAlignment="1">
      <alignment vertical="top"/>
    </xf>
    <xf numFmtId="0" fontId="43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styles" Target="styles.xml" /><Relationship Id="rId10" Type="http://schemas.openxmlformats.org/officeDocument/2006/relationships/theme" Target="theme/theme1.xml" /><Relationship Id="rId11" Type="http://schemas.openxmlformats.org/officeDocument/2006/relationships/calcChain" Target="calcChain.xml" /><Relationship Id="rId1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113106142" TargetMode="External" /><Relationship Id="rId2" Type="http://schemas.openxmlformats.org/officeDocument/2006/relationships/hyperlink" Target="https://podminky.urs.cz/item/CS_URS_2025_01/113107162" TargetMode="External" /><Relationship Id="rId3" Type="http://schemas.openxmlformats.org/officeDocument/2006/relationships/hyperlink" Target="https://podminky.urs.cz/item/CS_URS_2025_01/113202111" TargetMode="External" /><Relationship Id="rId4" Type="http://schemas.openxmlformats.org/officeDocument/2006/relationships/hyperlink" Target="https://podminky.urs.cz/item/CS_URS_2025_01/122251102" TargetMode="External" /><Relationship Id="rId5" Type="http://schemas.openxmlformats.org/officeDocument/2006/relationships/hyperlink" Target="https://podminky.urs.cz/item/CS_URS_2025_01/162751117" TargetMode="External" /><Relationship Id="rId6" Type="http://schemas.openxmlformats.org/officeDocument/2006/relationships/hyperlink" Target="https://podminky.urs.cz/item/CS_URS_2025_01/162751119" TargetMode="External" /><Relationship Id="rId7" Type="http://schemas.openxmlformats.org/officeDocument/2006/relationships/hyperlink" Target="https://podminky.urs.cz/item/CS_URS_2025_01/171151111" TargetMode="External" /><Relationship Id="rId8" Type="http://schemas.openxmlformats.org/officeDocument/2006/relationships/hyperlink" Target="https://podminky.urs.cz/item/CS_URS_2025_01/171201231" TargetMode="External" /><Relationship Id="rId9" Type="http://schemas.openxmlformats.org/officeDocument/2006/relationships/hyperlink" Target="https://podminky.urs.cz/item/CS_URS_2025_01/171251201" TargetMode="External" /><Relationship Id="rId10" Type="http://schemas.openxmlformats.org/officeDocument/2006/relationships/hyperlink" Target="https://podminky.urs.cz/item/CS_URS_2025_01/181311103" TargetMode="External" /><Relationship Id="rId11" Type="http://schemas.openxmlformats.org/officeDocument/2006/relationships/hyperlink" Target="https://podminky.urs.cz/item/CS_URS_2025_01/181411131" TargetMode="External" /><Relationship Id="rId12" Type="http://schemas.openxmlformats.org/officeDocument/2006/relationships/hyperlink" Target="https://podminky.urs.cz/item/CS_URS_2025_01/181951112" TargetMode="External" /><Relationship Id="rId13" Type="http://schemas.openxmlformats.org/officeDocument/2006/relationships/hyperlink" Target="https://podminky.urs.cz/item/CS_URS_2025_01/310238411" TargetMode="External" /><Relationship Id="rId14" Type="http://schemas.openxmlformats.org/officeDocument/2006/relationships/hyperlink" Target="https://podminky.urs.cz/item/CS_URS_2025_01/311272141" TargetMode="External" /><Relationship Id="rId15" Type="http://schemas.openxmlformats.org/officeDocument/2006/relationships/hyperlink" Target="https://podminky.urs.cz/item/CS_URS_2025_01/342291131" TargetMode="External" /><Relationship Id="rId16" Type="http://schemas.openxmlformats.org/officeDocument/2006/relationships/hyperlink" Target="https://podminky.urs.cz/item/CS_URS_2025_01/342291143" TargetMode="External" /><Relationship Id="rId17" Type="http://schemas.openxmlformats.org/officeDocument/2006/relationships/hyperlink" Target="https://podminky.urs.cz/item/CS_URS_2025_01/417321313" TargetMode="External" /><Relationship Id="rId18" Type="http://schemas.openxmlformats.org/officeDocument/2006/relationships/hyperlink" Target="https://podminky.urs.cz/item/CS_URS_2025_01/417351115" TargetMode="External" /><Relationship Id="rId19" Type="http://schemas.openxmlformats.org/officeDocument/2006/relationships/hyperlink" Target="https://podminky.urs.cz/item/CS_URS_2025_01/417351116" TargetMode="External" /><Relationship Id="rId20" Type="http://schemas.openxmlformats.org/officeDocument/2006/relationships/hyperlink" Target="https://podminky.urs.cz/item/CS_URS_2025_01/417361821" TargetMode="External" /><Relationship Id="rId21" Type="http://schemas.openxmlformats.org/officeDocument/2006/relationships/hyperlink" Target="https://podminky.urs.cz/item/CS_URS_2025_01/564851111" TargetMode="External" /><Relationship Id="rId22" Type="http://schemas.openxmlformats.org/officeDocument/2006/relationships/hyperlink" Target="https://podminky.urs.cz/item/CS_URS_2025_01/596211112" TargetMode="External" /><Relationship Id="rId23" Type="http://schemas.openxmlformats.org/officeDocument/2006/relationships/hyperlink" Target="https://podminky.urs.cz/item/CS_URS_2025_01/612131101" TargetMode="External" /><Relationship Id="rId24" Type="http://schemas.openxmlformats.org/officeDocument/2006/relationships/hyperlink" Target="https://podminky.urs.cz/item/CS_URS_2025_01/612131121" TargetMode="External" /><Relationship Id="rId25" Type="http://schemas.openxmlformats.org/officeDocument/2006/relationships/hyperlink" Target="https://podminky.urs.cz/item/CS_URS_2025_01/612142001" TargetMode="External" /><Relationship Id="rId26" Type="http://schemas.openxmlformats.org/officeDocument/2006/relationships/hyperlink" Target="https://podminky.urs.cz/item/CS_URS_2025_01/612315417" TargetMode="External" /><Relationship Id="rId27" Type="http://schemas.openxmlformats.org/officeDocument/2006/relationships/hyperlink" Target="https://podminky.urs.cz/item/CS_URS_2025_01/612315452" TargetMode="External" /><Relationship Id="rId28" Type="http://schemas.openxmlformats.org/officeDocument/2006/relationships/hyperlink" Target="https://podminky.urs.cz/item/CS_URS_2025_01/612321141" TargetMode="External" /><Relationship Id="rId29" Type="http://schemas.openxmlformats.org/officeDocument/2006/relationships/hyperlink" Target="https://podminky.urs.cz/item/CS_URS_2025_01/612321191" TargetMode="External" /><Relationship Id="rId30" Type="http://schemas.openxmlformats.org/officeDocument/2006/relationships/hyperlink" Target="https://podminky.urs.cz/item/CS_URS_2025_01/619996117" TargetMode="External" /><Relationship Id="rId31" Type="http://schemas.openxmlformats.org/officeDocument/2006/relationships/hyperlink" Target="https://podminky.urs.cz/item/CS_URS_2025_01/619996147" TargetMode="External" /><Relationship Id="rId32" Type="http://schemas.openxmlformats.org/officeDocument/2006/relationships/hyperlink" Target="https://podminky.urs.cz/item/CS_URS_2025_01/622131121" TargetMode="External" /><Relationship Id="rId33" Type="http://schemas.openxmlformats.org/officeDocument/2006/relationships/hyperlink" Target="https://podminky.urs.cz/item/CS_URS_2025_01/622151011" TargetMode="External" /><Relationship Id="rId34" Type="http://schemas.openxmlformats.org/officeDocument/2006/relationships/hyperlink" Target="https://podminky.urs.cz/item/CS_URS_2025_01/622151021" TargetMode="External" /><Relationship Id="rId35" Type="http://schemas.openxmlformats.org/officeDocument/2006/relationships/hyperlink" Target="https://podminky.urs.cz/item/CS_URS_2025_01/622211042" TargetMode="External" /><Relationship Id="rId36" Type="http://schemas.openxmlformats.org/officeDocument/2006/relationships/hyperlink" Target="https://podminky.urs.cz/item/CS_URS_2025_01/622211062" TargetMode="External" /><Relationship Id="rId37" Type="http://schemas.openxmlformats.org/officeDocument/2006/relationships/hyperlink" Target="https://podminky.urs.cz/item/CS_URS_2025_01/622212051" TargetMode="External" /><Relationship Id="rId38" Type="http://schemas.openxmlformats.org/officeDocument/2006/relationships/hyperlink" Target="https://podminky.urs.cz/item/CS_URS_2025_01/622221042" TargetMode="External" /><Relationship Id="rId39" Type="http://schemas.openxmlformats.org/officeDocument/2006/relationships/hyperlink" Target="https://podminky.urs.cz/item/CS_URS_2025_01/622251101" TargetMode="External" /><Relationship Id="rId40" Type="http://schemas.openxmlformats.org/officeDocument/2006/relationships/hyperlink" Target="https://podminky.urs.cz/item/CS_URS_2025_01/622251105" TargetMode="External" /><Relationship Id="rId41" Type="http://schemas.openxmlformats.org/officeDocument/2006/relationships/hyperlink" Target="https://podminky.urs.cz/item/CS_URS_2025_01/622252001" TargetMode="External" /><Relationship Id="rId42" Type="http://schemas.openxmlformats.org/officeDocument/2006/relationships/hyperlink" Target="https://podminky.urs.cz/item/CS_URS_2025_01/622252002" TargetMode="External" /><Relationship Id="rId43" Type="http://schemas.openxmlformats.org/officeDocument/2006/relationships/hyperlink" Target="https://podminky.urs.cz/item/CS_URS_2025_01/622335102" TargetMode="External" /><Relationship Id="rId44" Type="http://schemas.openxmlformats.org/officeDocument/2006/relationships/hyperlink" Target="https://podminky.urs.cz/item/CS_URS_2025_01/622511122" TargetMode="External" /><Relationship Id="rId45" Type="http://schemas.openxmlformats.org/officeDocument/2006/relationships/hyperlink" Target="https://podminky.urs.cz/item/CS_URS_2025_01/622521022" TargetMode="External" /><Relationship Id="rId46" Type="http://schemas.openxmlformats.org/officeDocument/2006/relationships/hyperlink" Target="https://podminky.urs.cz/item/CS_URS_2025_01/629991011" TargetMode="External" /><Relationship Id="rId47" Type="http://schemas.openxmlformats.org/officeDocument/2006/relationships/hyperlink" Target="https://podminky.urs.cz/item/CS_URS_2025_01/629995101" TargetMode="External" /><Relationship Id="rId48" Type="http://schemas.openxmlformats.org/officeDocument/2006/relationships/hyperlink" Target="https://podminky.urs.cz/item/CS_URS_2025_01/916231213" TargetMode="External" /><Relationship Id="rId49" Type="http://schemas.openxmlformats.org/officeDocument/2006/relationships/hyperlink" Target="https://podminky.urs.cz/item/CS_URS_2025_01/916991121" TargetMode="External" /><Relationship Id="rId50" Type="http://schemas.openxmlformats.org/officeDocument/2006/relationships/hyperlink" Target="https://podminky.urs.cz/item/CS_URS_2025_01/941311111" TargetMode="External" /><Relationship Id="rId51" Type="http://schemas.openxmlformats.org/officeDocument/2006/relationships/hyperlink" Target="https://podminky.urs.cz/item/CS_URS_2025_01/941311211" TargetMode="External" /><Relationship Id="rId52" Type="http://schemas.openxmlformats.org/officeDocument/2006/relationships/hyperlink" Target="https://podminky.urs.cz/item/CS_URS_2025_01/941311322" TargetMode="External" /><Relationship Id="rId53" Type="http://schemas.openxmlformats.org/officeDocument/2006/relationships/hyperlink" Target="https://podminky.urs.cz/item/CS_URS_2025_01/941311811" TargetMode="External" /><Relationship Id="rId54" Type="http://schemas.openxmlformats.org/officeDocument/2006/relationships/hyperlink" Target="https://podminky.urs.cz/item/CS_URS_2025_01/944511111" TargetMode="External" /><Relationship Id="rId55" Type="http://schemas.openxmlformats.org/officeDocument/2006/relationships/hyperlink" Target="https://podminky.urs.cz/item/CS_URS_2025_01/944511211" TargetMode="External" /><Relationship Id="rId56" Type="http://schemas.openxmlformats.org/officeDocument/2006/relationships/hyperlink" Target="https://podminky.urs.cz/item/CS_URS_2025_01/944511811" TargetMode="External" /><Relationship Id="rId57" Type="http://schemas.openxmlformats.org/officeDocument/2006/relationships/hyperlink" Target="https://podminky.urs.cz/item/CS_URS_2025_01/946111117" TargetMode="External" /><Relationship Id="rId58" Type="http://schemas.openxmlformats.org/officeDocument/2006/relationships/hyperlink" Target="https://podminky.urs.cz/item/CS_URS_2025_01/946111217" TargetMode="External" /><Relationship Id="rId59" Type="http://schemas.openxmlformats.org/officeDocument/2006/relationships/hyperlink" Target="https://podminky.urs.cz/item/CS_URS_2025_01/946111313" TargetMode="External" /><Relationship Id="rId60" Type="http://schemas.openxmlformats.org/officeDocument/2006/relationships/hyperlink" Target="https://podminky.urs.cz/item/CS_URS_2025_01/946111817" TargetMode="External" /><Relationship Id="rId61" Type="http://schemas.openxmlformats.org/officeDocument/2006/relationships/hyperlink" Target="https://podminky.urs.cz/item/CS_URS_2025_01/952901111" TargetMode="External" /><Relationship Id="rId62" Type="http://schemas.openxmlformats.org/officeDocument/2006/relationships/hyperlink" Target="https://podminky.urs.cz/item/CS_URS_2025_01/953943211" TargetMode="External" /><Relationship Id="rId63" Type="http://schemas.openxmlformats.org/officeDocument/2006/relationships/hyperlink" Target="https://podminky.urs.cz/item/CS_URS_2025_01/962032230" TargetMode="External" /><Relationship Id="rId64" Type="http://schemas.openxmlformats.org/officeDocument/2006/relationships/hyperlink" Target="https://podminky.urs.cz/item/CS_URS_2025_01/966074114" TargetMode="External" /><Relationship Id="rId65" Type="http://schemas.openxmlformats.org/officeDocument/2006/relationships/hyperlink" Target="https://podminky.urs.cz/item/CS_URS_2025_01/966080101" TargetMode="External" /><Relationship Id="rId66" Type="http://schemas.openxmlformats.org/officeDocument/2006/relationships/hyperlink" Target="https://podminky.urs.cz/item/CS_URS_2025_01/968062456" TargetMode="External" /><Relationship Id="rId67" Type="http://schemas.openxmlformats.org/officeDocument/2006/relationships/hyperlink" Target="https://podminky.urs.cz/item/CS_URS_2025_01/968082018" TargetMode="External" /><Relationship Id="rId68" Type="http://schemas.openxmlformats.org/officeDocument/2006/relationships/hyperlink" Target="https://podminky.urs.cz/item/CS_URS_2025_01/978036141" TargetMode="External" /><Relationship Id="rId69" Type="http://schemas.openxmlformats.org/officeDocument/2006/relationships/hyperlink" Target="https://podminky.urs.cz/item/CS_URS_2025_01/978059611" TargetMode="External" /><Relationship Id="rId70" Type="http://schemas.openxmlformats.org/officeDocument/2006/relationships/hyperlink" Target="https://podminky.urs.cz/item/CS_URS_2025_01/985112122" TargetMode="External" /><Relationship Id="rId71" Type="http://schemas.openxmlformats.org/officeDocument/2006/relationships/hyperlink" Target="https://podminky.urs.cz/item/CS_URS_2025_01/985112193" TargetMode="External" /><Relationship Id="rId72" Type="http://schemas.openxmlformats.org/officeDocument/2006/relationships/hyperlink" Target="https://podminky.urs.cz/item/CS_URS_2025_01/985132211" TargetMode="External" /><Relationship Id="rId73" Type="http://schemas.openxmlformats.org/officeDocument/2006/relationships/hyperlink" Target="https://podminky.urs.cz/item/CS_URS_2025_01/985132311" TargetMode="External" /><Relationship Id="rId74" Type="http://schemas.openxmlformats.org/officeDocument/2006/relationships/hyperlink" Target="https://podminky.urs.cz/item/CS_URS_2025_01/985139112" TargetMode="External" /><Relationship Id="rId75" Type="http://schemas.openxmlformats.org/officeDocument/2006/relationships/hyperlink" Target="https://podminky.urs.cz/item/CS_URS_2025_01/985311212" TargetMode="External" /><Relationship Id="rId76" Type="http://schemas.openxmlformats.org/officeDocument/2006/relationships/hyperlink" Target="https://podminky.urs.cz/item/CS_URS_2025_01/985311912" TargetMode="External" /><Relationship Id="rId77" Type="http://schemas.openxmlformats.org/officeDocument/2006/relationships/hyperlink" Target="https://podminky.urs.cz/item/CS_URS_2025_01/985311913" TargetMode="External" /><Relationship Id="rId78" Type="http://schemas.openxmlformats.org/officeDocument/2006/relationships/hyperlink" Target="https://podminky.urs.cz/item/CS_URS_2025_01/985312121" TargetMode="External" /><Relationship Id="rId79" Type="http://schemas.openxmlformats.org/officeDocument/2006/relationships/hyperlink" Target="https://podminky.urs.cz/item/CS_URS_2025_01/985312192" TargetMode="External" /><Relationship Id="rId80" Type="http://schemas.openxmlformats.org/officeDocument/2006/relationships/hyperlink" Target="https://podminky.urs.cz/item/CS_URS_2025_01/985321111" TargetMode="External" /><Relationship Id="rId81" Type="http://schemas.openxmlformats.org/officeDocument/2006/relationships/hyperlink" Target="https://podminky.urs.cz/item/CS_URS_2025_01/985321912" TargetMode="External" /><Relationship Id="rId82" Type="http://schemas.openxmlformats.org/officeDocument/2006/relationships/hyperlink" Target="https://podminky.urs.cz/item/CS_URS_2025_01/985323111" TargetMode="External" /><Relationship Id="rId83" Type="http://schemas.openxmlformats.org/officeDocument/2006/relationships/hyperlink" Target="https://podminky.urs.cz/item/CS_URS_2025_01/985323912" TargetMode="External" /><Relationship Id="rId84" Type="http://schemas.openxmlformats.org/officeDocument/2006/relationships/hyperlink" Target="https://podminky.urs.cz/item/CS_URS_2025_01/993111111" TargetMode="External" /><Relationship Id="rId85" Type="http://schemas.openxmlformats.org/officeDocument/2006/relationships/hyperlink" Target="https://podminky.urs.cz/item/CS_URS_2025_01/993111119" TargetMode="External" /><Relationship Id="rId86" Type="http://schemas.openxmlformats.org/officeDocument/2006/relationships/hyperlink" Target="https://podminky.urs.cz/item/CS_URS_2025_01/993121111" TargetMode="External" /><Relationship Id="rId87" Type="http://schemas.openxmlformats.org/officeDocument/2006/relationships/hyperlink" Target="https://podminky.urs.cz/item/CS_URS_2025_01/993121119" TargetMode="External" /><Relationship Id="rId88" Type="http://schemas.openxmlformats.org/officeDocument/2006/relationships/hyperlink" Target="https://podminky.urs.cz/item/CS_URS_2025_01/997013212" TargetMode="External" /><Relationship Id="rId89" Type="http://schemas.openxmlformats.org/officeDocument/2006/relationships/hyperlink" Target="https://podminky.urs.cz/item/CS_URS_2025_01/997013219" TargetMode="External" /><Relationship Id="rId90" Type="http://schemas.openxmlformats.org/officeDocument/2006/relationships/hyperlink" Target="https://podminky.urs.cz/item/CS_URS_2025_01/997013501" TargetMode="External" /><Relationship Id="rId91" Type="http://schemas.openxmlformats.org/officeDocument/2006/relationships/hyperlink" Target="https://podminky.urs.cz/item/CS_URS_2025_01/997013509" TargetMode="External" /><Relationship Id="rId92" Type="http://schemas.openxmlformats.org/officeDocument/2006/relationships/hyperlink" Target="https://podminky.urs.cz/item/CS_URS_2025_01/997013631" TargetMode="External" /><Relationship Id="rId93" Type="http://schemas.openxmlformats.org/officeDocument/2006/relationships/hyperlink" Target="https://podminky.urs.cz/item/CS_URS_2025_01/997013861" TargetMode="External" /><Relationship Id="rId94" Type="http://schemas.openxmlformats.org/officeDocument/2006/relationships/hyperlink" Target="https://podminky.urs.cz/item/CS_URS_2025_01/997013873" TargetMode="External" /><Relationship Id="rId95" Type="http://schemas.openxmlformats.org/officeDocument/2006/relationships/hyperlink" Target="https://podminky.urs.cz/item/CS_URS_2025_01/998018002" TargetMode="External" /><Relationship Id="rId96" Type="http://schemas.openxmlformats.org/officeDocument/2006/relationships/hyperlink" Target="https://podminky.urs.cz/item/CS_URS_2025_01/713131141" TargetMode="External" /><Relationship Id="rId97" Type="http://schemas.openxmlformats.org/officeDocument/2006/relationships/hyperlink" Target="https://podminky.urs.cz/item/CS_URS_2025_01/998713122" TargetMode="External" /><Relationship Id="rId98" Type="http://schemas.openxmlformats.org/officeDocument/2006/relationships/hyperlink" Target="https://podminky.urs.cz/item/CS_URS_2025_01/762431225" TargetMode="External" /><Relationship Id="rId99" Type="http://schemas.openxmlformats.org/officeDocument/2006/relationships/hyperlink" Target="https://podminky.urs.cz/item/CS_URS_2025_01/762495000" TargetMode="External" /><Relationship Id="rId100" Type="http://schemas.openxmlformats.org/officeDocument/2006/relationships/hyperlink" Target="https://podminky.urs.cz/item/CS_URS_2025_01/998762122" TargetMode="External" /><Relationship Id="rId101" Type="http://schemas.openxmlformats.org/officeDocument/2006/relationships/hyperlink" Target="https://podminky.urs.cz/item/CS_URS_2025_01/764002851" TargetMode="External" /><Relationship Id="rId102" Type="http://schemas.openxmlformats.org/officeDocument/2006/relationships/hyperlink" Target="https://podminky.urs.cz/item/CS_URS_2025_01/764002871" TargetMode="External" /><Relationship Id="rId103" Type="http://schemas.openxmlformats.org/officeDocument/2006/relationships/hyperlink" Target="https://podminky.urs.cz/item/CS_URS_2025_01/764206105" TargetMode="External" /><Relationship Id="rId104" Type="http://schemas.openxmlformats.org/officeDocument/2006/relationships/hyperlink" Target="https://podminky.urs.cz/item/CS_URS_2025_01/764206165" TargetMode="External" /><Relationship Id="rId105" Type="http://schemas.openxmlformats.org/officeDocument/2006/relationships/hyperlink" Target="https://podminky.urs.cz/item/CS_URS_2025_01/998764312" TargetMode="External" /><Relationship Id="rId106" Type="http://schemas.openxmlformats.org/officeDocument/2006/relationships/hyperlink" Target="https://podminky.urs.cz/item/CS_URS_2025_01/766622117" TargetMode="External" /><Relationship Id="rId107" Type="http://schemas.openxmlformats.org/officeDocument/2006/relationships/hyperlink" Target="https://podminky.urs.cz/item/CS_URS_2025_01/766622133" TargetMode="External" /><Relationship Id="rId108" Type="http://schemas.openxmlformats.org/officeDocument/2006/relationships/hyperlink" Target="https://podminky.urs.cz/item/CS_URS_2025_01/766691811" TargetMode="External" /><Relationship Id="rId109" Type="http://schemas.openxmlformats.org/officeDocument/2006/relationships/hyperlink" Target="https://podminky.urs.cz/item/CS_URS_2025_01/766694116" TargetMode="External" /><Relationship Id="rId110" Type="http://schemas.openxmlformats.org/officeDocument/2006/relationships/hyperlink" Target="https://podminky.urs.cz/item/CS_URS_2025_01/766629214" TargetMode="External" /><Relationship Id="rId111" Type="http://schemas.openxmlformats.org/officeDocument/2006/relationships/hyperlink" Target="https://podminky.urs.cz/item/CS_URS_2025_01/766629631" TargetMode="External" /><Relationship Id="rId112" Type="http://schemas.openxmlformats.org/officeDocument/2006/relationships/hyperlink" Target="https://podminky.urs.cz/item/CS_URS_2025_01/766629639" TargetMode="External" /><Relationship Id="rId113" Type="http://schemas.openxmlformats.org/officeDocument/2006/relationships/hyperlink" Target="https://podminky.urs.cz/item/CS_URS_2025_01/766660733" TargetMode="External" /><Relationship Id="rId114" Type="http://schemas.openxmlformats.org/officeDocument/2006/relationships/hyperlink" Target="https://podminky.urs.cz/item/CS_URS_2025_01/766660761" TargetMode="External" /><Relationship Id="rId115" Type="http://schemas.openxmlformats.org/officeDocument/2006/relationships/hyperlink" Target="https://podminky.urs.cz/item/CS_URS_2025_01/998766122" TargetMode="External" /><Relationship Id="rId116" Type="http://schemas.openxmlformats.org/officeDocument/2006/relationships/hyperlink" Target="https://podminky.urs.cz/item/CS_URS_2025_01/767640221" TargetMode="External" /><Relationship Id="rId117" Type="http://schemas.openxmlformats.org/officeDocument/2006/relationships/hyperlink" Target="https://podminky.urs.cz/item/CS_URS_2025_01/767996704" TargetMode="External" /><Relationship Id="rId118" Type="http://schemas.openxmlformats.org/officeDocument/2006/relationships/hyperlink" Target="https://podminky.urs.cz/item/CS_URS_2025_01/998767312" TargetMode="External" /><Relationship Id="rId119" Type="http://schemas.openxmlformats.org/officeDocument/2006/relationships/hyperlink" Target="https://podminky.urs.cz/item/CS_URS_2025_01/776501811" TargetMode="External" /><Relationship Id="rId120" Type="http://schemas.openxmlformats.org/officeDocument/2006/relationships/hyperlink" Target="https://podminky.urs.cz/item/CS_URS_2025_01/776511112" TargetMode="External" /><Relationship Id="rId121" Type="http://schemas.openxmlformats.org/officeDocument/2006/relationships/hyperlink" Target="https://podminky.urs.cz/item/CS_URS_2025_01/998776122" TargetMode="External" /><Relationship Id="rId122" Type="http://schemas.openxmlformats.org/officeDocument/2006/relationships/hyperlink" Target="https://podminky.urs.cz/item/CS_URS_2025_01/784111005" TargetMode="External" /><Relationship Id="rId123" Type="http://schemas.openxmlformats.org/officeDocument/2006/relationships/hyperlink" Target="https://podminky.urs.cz/item/CS_URS_2025_01/784121005" TargetMode="External" /><Relationship Id="rId124" Type="http://schemas.openxmlformats.org/officeDocument/2006/relationships/hyperlink" Target="https://podminky.urs.cz/item/CS_URS_2025_01/784171005" TargetMode="External" /><Relationship Id="rId125" Type="http://schemas.openxmlformats.org/officeDocument/2006/relationships/hyperlink" Target="https://podminky.urs.cz/item/CS_URS_2025_01/784171101" TargetMode="External" /><Relationship Id="rId126" Type="http://schemas.openxmlformats.org/officeDocument/2006/relationships/hyperlink" Target="https://podminky.urs.cz/item/CS_URS_2025_01/784171125" TargetMode="External" /><Relationship Id="rId127" Type="http://schemas.openxmlformats.org/officeDocument/2006/relationships/hyperlink" Target="https://podminky.urs.cz/item/CS_URS_2025_01/784181125" TargetMode="External" /><Relationship Id="rId128" Type="http://schemas.openxmlformats.org/officeDocument/2006/relationships/hyperlink" Target="https://podminky.urs.cz/item/CS_URS_2025_01/784211105" TargetMode="External" /><Relationship Id="rId129" Type="http://schemas.openxmlformats.org/officeDocument/2006/relationships/hyperlink" Target="https://podminky.urs.cz/item/CS_URS_2025_01/998786312" TargetMode="External" /><Relationship Id="rId13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417321313" TargetMode="External" /><Relationship Id="rId2" Type="http://schemas.openxmlformats.org/officeDocument/2006/relationships/hyperlink" Target="https://podminky.urs.cz/item/CS_URS_2025_01/417351115" TargetMode="External" /><Relationship Id="rId3" Type="http://schemas.openxmlformats.org/officeDocument/2006/relationships/hyperlink" Target="https://podminky.urs.cz/item/CS_URS_2025_01/417351116" TargetMode="External" /><Relationship Id="rId4" Type="http://schemas.openxmlformats.org/officeDocument/2006/relationships/hyperlink" Target="https://podminky.urs.cz/item/CS_URS_2025_01/417361821" TargetMode="External" /><Relationship Id="rId5" Type="http://schemas.openxmlformats.org/officeDocument/2006/relationships/hyperlink" Target="https://podminky.urs.cz/item/CS_URS_2025_01/977151123" TargetMode="External" /><Relationship Id="rId6" Type="http://schemas.openxmlformats.org/officeDocument/2006/relationships/hyperlink" Target="https://podminky.urs.cz/item/CS_URS_2025_01/997013212" TargetMode="External" /><Relationship Id="rId7" Type="http://schemas.openxmlformats.org/officeDocument/2006/relationships/hyperlink" Target="https://podminky.urs.cz/item/CS_URS_2025_01/997013219" TargetMode="External" /><Relationship Id="rId8" Type="http://schemas.openxmlformats.org/officeDocument/2006/relationships/hyperlink" Target="https://podminky.urs.cz/item/CS_URS_2025_01/997013501" TargetMode="External" /><Relationship Id="rId9" Type="http://schemas.openxmlformats.org/officeDocument/2006/relationships/hyperlink" Target="https://podminky.urs.cz/item/CS_URS_2025_01/997013509" TargetMode="External" /><Relationship Id="rId10" Type="http://schemas.openxmlformats.org/officeDocument/2006/relationships/hyperlink" Target="https://podminky.urs.cz/item/CS_URS_2025_01/997013631" TargetMode="External" /><Relationship Id="rId11" Type="http://schemas.openxmlformats.org/officeDocument/2006/relationships/hyperlink" Target="https://podminky.urs.cz/item/CS_URS_2025_01/998018002" TargetMode="External" /><Relationship Id="rId12" Type="http://schemas.openxmlformats.org/officeDocument/2006/relationships/hyperlink" Target="https://podminky.urs.cz/item/CS_URS_2025_01/712300841" TargetMode="External" /><Relationship Id="rId13" Type="http://schemas.openxmlformats.org/officeDocument/2006/relationships/hyperlink" Target="https://podminky.urs.cz/item/CS_URS_2025_01/712340832" TargetMode="External" /><Relationship Id="rId14" Type="http://schemas.openxmlformats.org/officeDocument/2006/relationships/hyperlink" Target="https://podminky.urs.cz/item/CS_URS_2025_01/712341559" TargetMode="External" /><Relationship Id="rId15" Type="http://schemas.openxmlformats.org/officeDocument/2006/relationships/hyperlink" Target="https://podminky.urs.cz/item/CS_URS_2025_01/712363003" TargetMode="External" /><Relationship Id="rId16" Type="http://schemas.openxmlformats.org/officeDocument/2006/relationships/hyperlink" Target="https://podminky.urs.cz/item/CS_URS_2025_01/712363352" TargetMode="External" /><Relationship Id="rId17" Type="http://schemas.openxmlformats.org/officeDocument/2006/relationships/hyperlink" Target="https://podminky.urs.cz/item/CS_URS_2025_01/712363353" TargetMode="External" /><Relationship Id="rId18" Type="http://schemas.openxmlformats.org/officeDocument/2006/relationships/hyperlink" Target="https://podminky.urs.cz/item/CS_URS_2025_01/712363604" TargetMode="External" /><Relationship Id="rId19" Type="http://schemas.openxmlformats.org/officeDocument/2006/relationships/hyperlink" Target="https://podminky.urs.cz/item/CS_URS_2025_01/712363605" TargetMode="External" /><Relationship Id="rId20" Type="http://schemas.openxmlformats.org/officeDocument/2006/relationships/hyperlink" Target="https://podminky.urs.cz/item/CS_URS_2025_01/712363606" TargetMode="External" /><Relationship Id="rId21" Type="http://schemas.openxmlformats.org/officeDocument/2006/relationships/hyperlink" Target="https://podminky.urs.cz/item/CS_URS_2025_01/712391171" TargetMode="External" /><Relationship Id="rId22" Type="http://schemas.openxmlformats.org/officeDocument/2006/relationships/hyperlink" Target="https://podminky.urs.cz/item/CS_URS_2025_01/998712122" TargetMode="External" /><Relationship Id="rId23" Type="http://schemas.openxmlformats.org/officeDocument/2006/relationships/hyperlink" Target="https://podminky.urs.cz/item/CS_URS_2025_01/713141137" TargetMode="External" /><Relationship Id="rId24" Type="http://schemas.openxmlformats.org/officeDocument/2006/relationships/hyperlink" Target="https://podminky.urs.cz/item/CS_URS_2025_01/713141371" TargetMode="External" /><Relationship Id="rId25" Type="http://schemas.openxmlformats.org/officeDocument/2006/relationships/hyperlink" Target="https://podminky.urs.cz/item/CS_URS_2025_01/713141391" TargetMode="External" /><Relationship Id="rId26" Type="http://schemas.openxmlformats.org/officeDocument/2006/relationships/hyperlink" Target="https://podminky.urs.cz/item/CS_URS_2025_01/998713122" TargetMode="External" /><Relationship Id="rId27" Type="http://schemas.openxmlformats.org/officeDocument/2006/relationships/hyperlink" Target="https://podminky.urs.cz/item/CS_URS_2025_01/721140917" TargetMode="External" /><Relationship Id="rId28" Type="http://schemas.openxmlformats.org/officeDocument/2006/relationships/hyperlink" Target="https://podminky.urs.cz/item/CS_URS_2025_01/721141105" TargetMode="External" /><Relationship Id="rId29" Type="http://schemas.openxmlformats.org/officeDocument/2006/relationships/hyperlink" Target="https://podminky.urs.cz/item/CS_URS_2025_01/721171916" TargetMode="External" /><Relationship Id="rId30" Type="http://schemas.openxmlformats.org/officeDocument/2006/relationships/hyperlink" Target="https://podminky.urs.cz/item/CS_URS_2025_01/721173316" TargetMode="External" /><Relationship Id="rId31" Type="http://schemas.openxmlformats.org/officeDocument/2006/relationships/hyperlink" Target="https://podminky.urs.cz/item/CS_URS_2025_01/721210823" TargetMode="External" /><Relationship Id="rId32" Type="http://schemas.openxmlformats.org/officeDocument/2006/relationships/hyperlink" Target="https://podminky.urs.cz/item/CS_URS_2025_01/721233103" TargetMode="External" /><Relationship Id="rId33" Type="http://schemas.openxmlformats.org/officeDocument/2006/relationships/hyperlink" Target="https://podminky.urs.cz/item/CS_URS_2025_01/721290111" TargetMode="External" /><Relationship Id="rId34" Type="http://schemas.openxmlformats.org/officeDocument/2006/relationships/hyperlink" Target="https://podminky.urs.cz/item/CS_URS_2025_01/998721122" TargetMode="External" /><Relationship Id="rId35" Type="http://schemas.openxmlformats.org/officeDocument/2006/relationships/hyperlink" Target="https://podminky.urs.cz/item/CS_URS_2025_01/762361311" TargetMode="External" /><Relationship Id="rId36" Type="http://schemas.openxmlformats.org/officeDocument/2006/relationships/hyperlink" Target="https://podminky.urs.cz/item/CS_URS_2025_01/762395000" TargetMode="External" /><Relationship Id="rId37" Type="http://schemas.openxmlformats.org/officeDocument/2006/relationships/hyperlink" Target="https://podminky.urs.cz/item/CS_URS_2025_01/998762122" TargetMode="External" /><Relationship Id="rId38" Type="http://schemas.openxmlformats.org/officeDocument/2006/relationships/hyperlink" Target="https://podminky.urs.cz/item/CS_URS_2025_01/764002841" TargetMode="External" /><Relationship Id="rId39" Type="http://schemas.openxmlformats.org/officeDocument/2006/relationships/hyperlink" Target="https://podminky.urs.cz/item/CS_URS_2025_01/764004861" TargetMode="External" /><Relationship Id="rId40" Type="http://schemas.openxmlformats.org/officeDocument/2006/relationships/hyperlink" Target="https://podminky.urs.cz/item/CS_URS_2025_01/764011405" TargetMode="External" /><Relationship Id="rId41" Type="http://schemas.openxmlformats.org/officeDocument/2006/relationships/hyperlink" Target="https://podminky.urs.cz/item/CS_URS_2025_01/764212636" TargetMode="External" /><Relationship Id="rId42" Type="http://schemas.openxmlformats.org/officeDocument/2006/relationships/hyperlink" Target="https://podminky.urs.cz/item/CS_URS_2025_01/764306123" TargetMode="External" /><Relationship Id="rId43" Type="http://schemas.openxmlformats.org/officeDocument/2006/relationships/hyperlink" Target="https://podminky.urs.cz/item/CS_URS_2025_01/764518623" TargetMode="External" /><Relationship Id="rId44" Type="http://schemas.openxmlformats.org/officeDocument/2006/relationships/hyperlink" Target="https://podminky.urs.cz/item/CS_URS_2025_01/998764122" TargetMode="External" /><Relationship Id="rId45" Type="http://schemas.openxmlformats.org/officeDocument/2006/relationships/hyperlink" Target="https://podminky.urs.cz/item/CS_URS_2025_01/HZS2162" TargetMode="External" /><Relationship Id="rId46" Type="http://schemas.openxmlformats.org/officeDocument/2006/relationships/hyperlink" Target="https://podminky.urs.cz/item/CS_URS_2025_01/HZS2212" TargetMode="External" /><Relationship Id="rId4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1272031" TargetMode="External" /><Relationship Id="rId2" Type="http://schemas.openxmlformats.org/officeDocument/2006/relationships/hyperlink" Target="https://podminky.urs.cz/item/CS_URS_2025_01/317143431" TargetMode="External" /><Relationship Id="rId3" Type="http://schemas.openxmlformats.org/officeDocument/2006/relationships/hyperlink" Target="https://podminky.urs.cz/item/CS_URS_2025_01/612131101" TargetMode="External" /><Relationship Id="rId4" Type="http://schemas.openxmlformats.org/officeDocument/2006/relationships/hyperlink" Target="https://podminky.urs.cz/item/CS_URS_2025_01/612321141" TargetMode="External" /><Relationship Id="rId5" Type="http://schemas.openxmlformats.org/officeDocument/2006/relationships/hyperlink" Target="https://podminky.urs.cz/item/CS_URS_2025_01/612321191" TargetMode="External" /><Relationship Id="rId6" Type="http://schemas.openxmlformats.org/officeDocument/2006/relationships/hyperlink" Target="https://podminky.urs.cz/item/CS_URS_2025_01/622142001" TargetMode="External" /><Relationship Id="rId7" Type="http://schemas.openxmlformats.org/officeDocument/2006/relationships/hyperlink" Target="https://podminky.urs.cz/item/CS_URS_2025_01/622151011" TargetMode="External" /><Relationship Id="rId8" Type="http://schemas.openxmlformats.org/officeDocument/2006/relationships/hyperlink" Target="https://podminky.urs.cz/item/CS_URS_2025_01/622151021" TargetMode="External" /><Relationship Id="rId9" Type="http://schemas.openxmlformats.org/officeDocument/2006/relationships/hyperlink" Target="https://podminky.urs.cz/item/CS_URS_2025_01/622511122" TargetMode="External" /><Relationship Id="rId10" Type="http://schemas.openxmlformats.org/officeDocument/2006/relationships/hyperlink" Target="https://podminky.urs.cz/item/CS_URS_2025_01/622521022" TargetMode="External" /><Relationship Id="rId11" Type="http://schemas.openxmlformats.org/officeDocument/2006/relationships/hyperlink" Target="https://podminky.urs.cz/item/CS_URS_2025_01/642945111" TargetMode="External" /><Relationship Id="rId12" Type="http://schemas.openxmlformats.org/officeDocument/2006/relationships/hyperlink" Target="https://podminky.urs.cz/item/CS_URS_2025_01/941311111" TargetMode="External" /><Relationship Id="rId13" Type="http://schemas.openxmlformats.org/officeDocument/2006/relationships/hyperlink" Target="https://podminky.urs.cz/item/CS_URS_2025_01/941311211" TargetMode="External" /><Relationship Id="rId14" Type="http://schemas.openxmlformats.org/officeDocument/2006/relationships/hyperlink" Target="https://podminky.urs.cz/item/CS_URS_2025_01/941311312" TargetMode="External" /><Relationship Id="rId15" Type="http://schemas.openxmlformats.org/officeDocument/2006/relationships/hyperlink" Target="https://podminky.urs.cz/item/CS_URS_2025_01/941311811" TargetMode="External" /><Relationship Id="rId16" Type="http://schemas.openxmlformats.org/officeDocument/2006/relationships/hyperlink" Target="https://podminky.urs.cz/item/CS_URS_2025_01/944511111" TargetMode="External" /><Relationship Id="rId17" Type="http://schemas.openxmlformats.org/officeDocument/2006/relationships/hyperlink" Target="https://podminky.urs.cz/item/CS_URS_2025_01/944511211" TargetMode="External" /><Relationship Id="rId18" Type="http://schemas.openxmlformats.org/officeDocument/2006/relationships/hyperlink" Target="https://podminky.urs.cz/item/CS_URS_2025_01/944511811" TargetMode="External" /><Relationship Id="rId19" Type="http://schemas.openxmlformats.org/officeDocument/2006/relationships/hyperlink" Target="https://podminky.urs.cz/item/CS_URS_2025_01/966080107" TargetMode="External" /><Relationship Id="rId20" Type="http://schemas.openxmlformats.org/officeDocument/2006/relationships/hyperlink" Target="https://podminky.urs.cz/item/CS_URS_2025_01/993111111" TargetMode="External" /><Relationship Id="rId21" Type="http://schemas.openxmlformats.org/officeDocument/2006/relationships/hyperlink" Target="https://podminky.urs.cz/item/CS_URS_2025_01/993111119" TargetMode="External" /><Relationship Id="rId22" Type="http://schemas.openxmlformats.org/officeDocument/2006/relationships/hyperlink" Target="https://podminky.urs.cz/item/CS_URS_2025_01/997013212" TargetMode="External" /><Relationship Id="rId23" Type="http://schemas.openxmlformats.org/officeDocument/2006/relationships/hyperlink" Target="https://podminky.urs.cz/item/CS_URS_2025_01/997013219" TargetMode="External" /><Relationship Id="rId24" Type="http://schemas.openxmlformats.org/officeDocument/2006/relationships/hyperlink" Target="https://podminky.urs.cz/item/CS_URS_2025_01/997013501" TargetMode="External" /><Relationship Id="rId25" Type="http://schemas.openxmlformats.org/officeDocument/2006/relationships/hyperlink" Target="https://podminky.urs.cz/item/CS_URS_2025_01/997013509" TargetMode="External" /><Relationship Id="rId26" Type="http://schemas.openxmlformats.org/officeDocument/2006/relationships/hyperlink" Target="https://podminky.urs.cz/item/CS_URS_2025_01/997013631" TargetMode="External" /><Relationship Id="rId27" Type="http://schemas.openxmlformats.org/officeDocument/2006/relationships/hyperlink" Target="https://podminky.urs.cz/item/CS_URS_2025_01/998018002" TargetMode="External" /><Relationship Id="rId28" Type="http://schemas.openxmlformats.org/officeDocument/2006/relationships/hyperlink" Target="https://podminky.urs.cz/item/CS_URS_2025_01/713141391" TargetMode="External" /><Relationship Id="rId29" Type="http://schemas.openxmlformats.org/officeDocument/2006/relationships/hyperlink" Target="https://podminky.urs.cz/item/CS_URS_2025_01/998713122" TargetMode="External" /><Relationship Id="rId30" Type="http://schemas.openxmlformats.org/officeDocument/2006/relationships/hyperlink" Target="https://podminky.urs.cz/item/CS_URS_2025_01/722130233" TargetMode="External" /><Relationship Id="rId31" Type="http://schemas.openxmlformats.org/officeDocument/2006/relationships/hyperlink" Target="https://podminky.urs.cz/item/CS_URS_2025_01/722130913" TargetMode="External" /><Relationship Id="rId32" Type="http://schemas.openxmlformats.org/officeDocument/2006/relationships/hyperlink" Target="https://podminky.urs.cz/item/CS_URS_2025_01/722130992" TargetMode="External" /><Relationship Id="rId33" Type="http://schemas.openxmlformats.org/officeDocument/2006/relationships/hyperlink" Target="https://podminky.urs.cz/item/CS_URS_2025_01/722250133" TargetMode="External" /><Relationship Id="rId34" Type="http://schemas.openxmlformats.org/officeDocument/2006/relationships/hyperlink" Target="https://podminky.urs.cz/item/CS_URS_2025_01/722290226" TargetMode="External" /><Relationship Id="rId35" Type="http://schemas.openxmlformats.org/officeDocument/2006/relationships/hyperlink" Target="https://podminky.urs.cz/item/CS_URS_2025_01/722290234" TargetMode="External" /><Relationship Id="rId36" Type="http://schemas.openxmlformats.org/officeDocument/2006/relationships/hyperlink" Target="https://podminky.urs.cz/item/CS_URS_2025_01/998722122" TargetMode="External" /><Relationship Id="rId37" Type="http://schemas.openxmlformats.org/officeDocument/2006/relationships/hyperlink" Target="https://podminky.urs.cz/item/CS_URS_2025_01/764002801" TargetMode="External" /><Relationship Id="rId38" Type="http://schemas.openxmlformats.org/officeDocument/2006/relationships/hyperlink" Target="https://podminky.urs.cz/item/CS_URS_2025_01/764214607" TargetMode="External" /><Relationship Id="rId39" Type="http://schemas.openxmlformats.org/officeDocument/2006/relationships/hyperlink" Target="https://podminky.urs.cz/item/CS_URS_2025_01/998764122" TargetMode="External" /><Relationship Id="rId40" Type="http://schemas.openxmlformats.org/officeDocument/2006/relationships/hyperlink" Target="https://podminky.urs.cz/item/CS_URS_2025_01/766660021" TargetMode="External" /><Relationship Id="rId41" Type="http://schemas.openxmlformats.org/officeDocument/2006/relationships/hyperlink" Target="https://podminky.urs.cz/item/CS_URS_2025_01/766660717" TargetMode="External" /><Relationship Id="rId42" Type="http://schemas.openxmlformats.org/officeDocument/2006/relationships/hyperlink" Target="https://podminky.urs.cz/item/CS_URS_2025_01/766660731" TargetMode="External" /><Relationship Id="rId43" Type="http://schemas.openxmlformats.org/officeDocument/2006/relationships/hyperlink" Target="https://podminky.urs.cz/item/CS_URS_2025_01/766660734" TargetMode="External" /><Relationship Id="rId44" Type="http://schemas.openxmlformats.org/officeDocument/2006/relationships/hyperlink" Target="https://podminky.urs.cz/item/CS_URS_2025_01/998766122" TargetMode="External" /><Relationship Id="rId45" Type="http://schemas.openxmlformats.org/officeDocument/2006/relationships/hyperlink" Target="https://podminky.urs.cz/item/CS_URS_2025_01/767661501" TargetMode="External" /><Relationship Id="rId46" Type="http://schemas.openxmlformats.org/officeDocument/2006/relationships/hyperlink" Target="https://podminky.urs.cz/item/CS_URS_2025_01/998767112" TargetMode="External" /><Relationship Id="rId47" Type="http://schemas.openxmlformats.org/officeDocument/2006/relationships/hyperlink" Target="https://podminky.urs.cz/item/CS_URS_2025_01/783301311" TargetMode="External" /><Relationship Id="rId48" Type="http://schemas.openxmlformats.org/officeDocument/2006/relationships/hyperlink" Target="https://podminky.urs.cz/item/CS_URS_2025_01/783301401" TargetMode="External" /><Relationship Id="rId49" Type="http://schemas.openxmlformats.org/officeDocument/2006/relationships/hyperlink" Target="https://podminky.urs.cz/item/CS_URS_2025_01/783314201" TargetMode="External" /><Relationship Id="rId50" Type="http://schemas.openxmlformats.org/officeDocument/2006/relationships/hyperlink" Target="https://podminky.urs.cz/item/CS_URS_2025_01/783315101" TargetMode="External" /><Relationship Id="rId51" Type="http://schemas.openxmlformats.org/officeDocument/2006/relationships/hyperlink" Target="https://podminky.urs.cz/item/CS_URS_2025_01/783317101" TargetMode="External" /><Relationship Id="rId52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2164000" TargetMode="External" /><Relationship Id="rId2" Type="http://schemas.openxmlformats.org/officeDocument/2006/relationships/hyperlink" Target="https://podminky.urs.cz/item/CS_URS_2025_01/013254000" TargetMode="External" /><Relationship Id="rId3" Type="http://schemas.openxmlformats.org/officeDocument/2006/relationships/hyperlink" Target="https://podminky.urs.cz/item/CS_URS_2025_01/030001000" TargetMode="External" /><Relationship Id="rId4" Type="http://schemas.openxmlformats.org/officeDocument/2006/relationships/hyperlink" Target="https://podminky.urs.cz/item/CS_URS_2025_01/041414000" TargetMode="External" /><Relationship Id="rId5" Type="http://schemas.openxmlformats.org/officeDocument/2006/relationships/hyperlink" Target="https://podminky.urs.cz/item/CS_URS_2025_01/043154000" TargetMode="External" /><Relationship Id="rId6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9" t="s">
        <v>0</v>
      </c>
      <c r="AZ1" s="19" t="s">
        <v>1</v>
      </c>
      <c r="BA1" s="19" t="s">
        <v>2</v>
      </c>
      <c r="BB1" s="19" t="s">
        <v>3</v>
      </c>
      <c r="BT1" s="19" t="s">
        <v>4</v>
      </c>
      <c r="BU1" s="19" t="s">
        <v>4</v>
      </c>
      <c r="BV1" s="19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20" t="s">
        <v>6</v>
      </c>
      <c r="BT2" s="20" t="s">
        <v>7</v>
      </c>
    </row>
    <row r="3" s="1" customFormat="1" ht="6.96" customHeight="1">
      <c r="B3" s="21"/>
      <c r="C3" s="22"/>
      <c r="D3" s="22"/>
      <c r="E3" s="22"/>
      <c r="F3" s="22"/>
      <c r="G3" s="22"/>
      <c r="H3" s="22"/>
      <c r="I3" s="22"/>
      <c r="J3" s="22"/>
      <c r="K3" s="22"/>
      <c r="L3" s="22"/>
      <c r="M3" s="22"/>
      <c r="N3" s="22"/>
      <c r="O3" s="22"/>
      <c r="P3" s="22"/>
      <c r="Q3" s="22"/>
      <c r="R3" s="22"/>
      <c r="S3" s="22"/>
      <c r="T3" s="22"/>
      <c r="U3" s="22"/>
      <c r="V3" s="22"/>
      <c r="W3" s="22"/>
      <c r="X3" s="22"/>
      <c r="Y3" s="22"/>
      <c r="Z3" s="22"/>
      <c r="AA3" s="22"/>
      <c r="AB3" s="22"/>
      <c r="AC3" s="22"/>
      <c r="AD3" s="22"/>
      <c r="AE3" s="22"/>
      <c r="AF3" s="22"/>
      <c r="AG3" s="22"/>
      <c r="AH3" s="22"/>
      <c r="AI3" s="22"/>
      <c r="AJ3" s="22"/>
      <c r="AK3" s="22"/>
      <c r="AL3" s="22"/>
      <c r="AM3" s="22"/>
      <c r="AN3" s="22"/>
      <c r="AO3" s="22"/>
      <c r="AP3" s="22"/>
      <c r="AQ3" s="22"/>
      <c r="AR3" s="23"/>
      <c r="BS3" s="20" t="s">
        <v>6</v>
      </c>
      <c r="BT3" s="20" t="s">
        <v>8</v>
      </c>
    </row>
    <row r="4" s="1" customFormat="1" ht="24.96" customHeight="1">
      <c r="B4" s="24"/>
      <c r="C4" s="25"/>
      <c r="D4" s="26" t="s">
        <v>9</v>
      </c>
      <c r="E4" s="25"/>
      <c r="F4" s="25"/>
      <c r="G4" s="25"/>
      <c r="H4" s="25"/>
      <c r="I4" s="25"/>
      <c r="J4" s="25"/>
      <c r="K4" s="25"/>
      <c r="L4" s="25"/>
      <c r="M4" s="25"/>
      <c r="N4" s="25"/>
      <c r="O4" s="25"/>
      <c r="P4" s="25"/>
      <c r="Q4" s="25"/>
      <c r="R4" s="25"/>
      <c r="S4" s="25"/>
      <c r="T4" s="25"/>
      <c r="U4" s="25"/>
      <c r="V4" s="25"/>
      <c r="W4" s="25"/>
      <c r="X4" s="25"/>
      <c r="Y4" s="25"/>
      <c r="Z4" s="25"/>
      <c r="AA4" s="25"/>
      <c r="AB4" s="25"/>
      <c r="AC4" s="25"/>
      <c r="AD4" s="25"/>
      <c r="AE4" s="25"/>
      <c r="AF4" s="25"/>
      <c r="AG4" s="25"/>
      <c r="AH4" s="25"/>
      <c r="AI4" s="25"/>
      <c r="AJ4" s="25"/>
      <c r="AK4" s="25"/>
      <c r="AL4" s="25"/>
      <c r="AM4" s="25"/>
      <c r="AN4" s="25"/>
      <c r="AO4" s="25"/>
      <c r="AP4" s="25"/>
      <c r="AQ4" s="25"/>
      <c r="AR4" s="23"/>
      <c r="AS4" s="27" t="s">
        <v>10</v>
      </c>
      <c r="BE4" s="28" t="s">
        <v>11</v>
      </c>
      <c r="BS4" s="20" t="s">
        <v>12</v>
      </c>
    </row>
    <row r="5" s="1" customFormat="1" ht="12" customHeight="1">
      <c r="B5" s="24"/>
      <c r="C5" s="25"/>
      <c r="D5" s="29" t="s">
        <v>13</v>
      </c>
      <c r="E5" s="25"/>
      <c r="F5" s="25"/>
      <c r="G5" s="25"/>
      <c r="H5" s="25"/>
      <c r="I5" s="25"/>
      <c r="J5" s="25"/>
      <c r="K5" s="30" t="s">
        <v>14</v>
      </c>
      <c r="L5" s="25"/>
      <c r="M5" s="25"/>
      <c r="N5" s="25"/>
      <c r="O5" s="25"/>
      <c r="P5" s="25"/>
      <c r="Q5" s="25"/>
      <c r="R5" s="25"/>
      <c r="S5" s="25"/>
      <c r="T5" s="25"/>
      <c r="U5" s="25"/>
      <c r="V5" s="25"/>
      <c r="W5" s="25"/>
      <c r="X5" s="25"/>
      <c r="Y5" s="25"/>
      <c r="Z5" s="25"/>
      <c r="AA5" s="25"/>
      <c r="AB5" s="25"/>
      <c r="AC5" s="25"/>
      <c r="AD5" s="25"/>
      <c r="AE5" s="25"/>
      <c r="AF5" s="25"/>
      <c r="AG5" s="25"/>
      <c r="AH5" s="25"/>
      <c r="AI5" s="25"/>
      <c r="AJ5" s="25"/>
      <c r="AK5" s="25"/>
      <c r="AL5" s="25"/>
      <c r="AM5" s="25"/>
      <c r="AN5" s="25"/>
      <c r="AO5" s="25"/>
      <c r="AP5" s="25"/>
      <c r="AQ5" s="25"/>
      <c r="AR5" s="23"/>
      <c r="BE5" s="31" t="s">
        <v>15</v>
      </c>
      <c r="BS5" s="20" t="s">
        <v>6</v>
      </c>
    </row>
    <row r="6" s="1" customFormat="1" ht="36.96" customHeight="1">
      <c r="B6" s="24"/>
      <c r="C6" s="25"/>
      <c r="D6" s="32" t="s">
        <v>16</v>
      </c>
      <c r="E6" s="25"/>
      <c r="F6" s="25"/>
      <c r="G6" s="25"/>
      <c r="H6" s="25"/>
      <c r="I6" s="25"/>
      <c r="J6" s="25"/>
      <c r="K6" s="33" t="s">
        <v>17</v>
      </c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25"/>
      <c r="AD6" s="25"/>
      <c r="AE6" s="25"/>
      <c r="AF6" s="25"/>
      <c r="AG6" s="25"/>
      <c r="AH6" s="25"/>
      <c r="AI6" s="25"/>
      <c r="AJ6" s="25"/>
      <c r="AK6" s="25"/>
      <c r="AL6" s="25"/>
      <c r="AM6" s="25"/>
      <c r="AN6" s="25"/>
      <c r="AO6" s="25"/>
      <c r="AP6" s="25"/>
      <c r="AQ6" s="25"/>
      <c r="AR6" s="23"/>
      <c r="BE6" s="34"/>
      <c r="BS6" s="20" t="s">
        <v>6</v>
      </c>
    </row>
    <row r="7" s="1" customFormat="1" ht="12" customHeight="1">
      <c r="B7" s="24"/>
      <c r="C7" s="25"/>
      <c r="D7" s="35" t="s">
        <v>18</v>
      </c>
      <c r="E7" s="25"/>
      <c r="F7" s="25"/>
      <c r="G7" s="25"/>
      <c r="H7" s="25"/>
      <c r="I7" s="25"/>
      <c r="J7" s="25"/>
      <c r="K7" s="30" t="s">
        <v>19</v>
      </c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25"/>
      <c r="AD7" s="25"/>
      <c r="AE7" s="25"/>
      <c r="AF7" s="25"/>
      <c r="AG7" s="25"/>
      <c r="AH7" s="25"/>
      <c r="AI7" s="25"/>
      <c r="AJ7" s="25"/>
      <c r="AK7" s="35" t="s">
        <v>20</v>
      </c>
      <c r="AL7" s="25"/>
      <c r="AM7" s="25"/>
      <c r="AN7" s="30" t="s">
        <v>19</v>
      </c>
      <c r="AO7" s="25"/>
      <c r="AP7" s="25"/>
      <c r="AQ7" s="25"/>
      <c r="AR7" s="23"/>
      <c r="BE7" s="34"/>
      <c r="BS7" s="20" t="s">
        <v>6</v>
      </c>
    </row>
    <row r="8" s="1" customFormat="1" ht="12" customHeight="1">
      <c r="B8" s="24"/>
      <c r="C8" s="25"/>
      <c r="D8" s="35" t="s">
        <v>21</v>
      </c>
      <c r="E8" s="25"/>
      <c r="F8" s="25"/>
      <c r="G8" s="25"/>
      <c r="H8" s="25"/>
      <c r="I8" s="25"/>
      <c r="J8" s="25"/>
      <c r="K8" s="30" t="s">
        <v>22</v>
      </c>
      <c r="L8" s="25"/>
      <c r="M8" s="25"/>
      <c r="N8" s="25"/>
      <c r="O8" s="25"/>
      <c r="P8" s="25"/>
      <c r="Q8" s="25"/>
      <c r="R8" s="25"/>
      <c r="S8" s="25"/>
      <c r="T8" s="25"/>
      <c r="U8" s="25"/>
      <c r="V8" s="25"/>
      <c r="W8" s="25"/>
      <c r="X8" s="25"/>
      <c r="Y8" s="25"/>
      <c r="Z8" s="25"/>
      <c r="AA8" s="25"/>
      <c r="AB8" s="25"/>
      <c r="AC8" s="25"/>
      <c r="AD8" s="25"/>
      <c r="AE8" s="25"/>
      <c r="AF8" s="25"/>
      <c r="AG8" s="25"/>
      <c r="AH8" s="25"/>
      <c r="AI8" s="25"/>
      <c r="AJ8" s="25"/>
      <c r="AK8" s="35" t="s">
        <v>23</v>
      </c>
      <c r="AL8" s="25"/>
      <c r="AM8" s="25"/>
      <c r="AN8" s="36" t="s">
        <v>24</v>
      </c>
      <c r="AO8" s="25"/>
      <c r="AP8" s="25"/>
      <c r="AQ8" s="25"/>
      <c r="AR8" s="23"/>
      <c r="BE8" s="34"/>
      <c r="BS8" s="20" t="s">
        <v>6</v>
      </c>
    </row>
    <row r="9" s="1" customFormat="1" ht="14.4" customHeight="1">
      <c r="B9" s="24"/>
      <c r="C9" s="25"/>
      <c r="D9" s="25"/>
      <c r="E9" s="25"/>
      <c r="F9" s="25"/>
      <c r="G9" s="25"/>
      <c r="H9" s="25"/>
      <c r="I9" s="25"/>
      <c r="J9" s="25"/>
      <c r="K9" s="25"/>
      <c r="L9" s="25"/>
      <c r="M9" s="25"/>
      <c r="N9" s="25"/>
      <c r="O9" s="25"/>
      <c r="P9" s="25"/>
      <c r="Q9" s="25"/>
      <c r="R9" s="25"/>
      <c r="S9" s="25"/>
      <c r="T9" s="25"/>
      <c r="U9" s="25"/>
      <c r="V9" s="25"/>
      <c r="W9" s="25"/>
      <c r="X9" s="25"/>
      <c r="Y9" s="25"/>
      <c r="Z9" s="25"/>
      <c r="AA9" s="25"/>
      <c r="AB9" s="25"/>
      <c r="AC9" s="25"/>
      <c r="AD9" s="25"/>
      <c r="AE9" s="25"/>
      <c r="AF9" s="25"/>
      <c r="AG9" s="25"/>
      <c r="AH9" s="25"/>
      <c r="AI9" s="25"/>
      <c r="AJ9" s="25"/>
      <c r="AK9" s="25"/>
      <c r="AL9" s="25"/>
      <c r="AM9" s="25"/>
      <c r="AN9" s="25"/>
      <c r="AO9" s="25"/>
      <c r="AP9" s="25"/>
      <c r="AQ9" s="25"/>
      <c r="AR9" s="23"/>
      <c r="BE9" s="34"/>
      <c r="BS9" s="20" t="s">
        <v>6</v>
      </c>
    </row>
    <row r="10" s="1" customFormat="1" ht="12" customHeight="1">
      <c r="B10" s="24"/>
      <c r="C10" s="25"/>
      <c r="D10" s="35" t="s">
        <v>25</v>
      </c>
      <c r="E10" s="25"/>
      <c r="F10" s="25"/>
      <c r="G10" s="25"/>
      <c r="H10" s="25"/>
      <c r="I10" s="25"/>
      <c r="J10" s="25"/>
      <c r="K10" s="25"/>
      <c r="L10" s="25"/>
      <c r="M10" s="25"/>
      <c r="N10" s="25"/>
      <c r="O10" s="25"/>
      <c r="P10" s="25"/>
      <c r="Q10" s="25"/>
      <c r="R10" s="25"/>
      <c r="S10" s="25"/>
      <c r="T10" s="25"/>
      <c r="U10" s="25"/>
      <c r="V10" s="25"/>
      <c r="W10" s="25"/>
      <c r="X10" s="25"/>
      <c r="Y10" s="25"/>
      <c r="Z10" s="25"/>
      <c r="AA10" s="25"/>
      <c r="AB10" s="25"/>
      <c r="AC10" s="25"/>
      <c r="AD10" s="25"/>
      <c r="AE10" s="25"/>
      <c r="AF10" s="25"/>
      <c r="AG10" s="25"/>
      <c r="AH10" s="25"/>
      <c r="AI10" s="25"/>
      <c r="AJ10" s="25"/>
      <c r="AK10" s="35" t="s">
        <v>26</v>
      </c>
      <c r="AL10" s="25"/>
      <c r="AM10" s="25"/>
      <c r="AN10" s="30" t="s">
        <v>19</v>
      </c>
      <c r="AO10" s="25"/>
      <c r="AP10" s="25"/>
      <c r="AQ10" s="25"/>
      <c r="AR10" s="23"/>
      <c r="BE10" s="34"/>
      <c r="BS10" s="20" t="s">
        <v>6</v>
      </c>
    </row>
    <row r="11" s="1" customFormat="1" ht="18.48" customHeight="1">
      <c r="B11" s="24"/>
      <c r="C11" s="25"/>
      <c r="D11" s="25"/>
      <c r="E11" s="30" t="s">
        <v>27</v>
      </c>
      <c r="F11" s="25"/>
      <c r="G11" s="25"/>
      <c r="H11" s="25"/>
      <c r="I11" s="25"/>
      <c r="J11" s="25"/>
      <c r="K11" s="25"/>
      <c r="L11" s="25"/>
      <c r="M11" s="25"/>
      <c r="N11" s="25"/>
      <c r="O11" s="25"/>
      <c r="P11" s="25"/>
      <c r="Q11" s="25"/>
      <c r="R11" s="25"/>
      <c r="S11" s="25"/>
      <c r="T11" s="25"/>
      <c r="U11" s="25"/>
      <c r="V11" s="25"/>
      <c r="W11" s="25"/>
      <c r="X11" s="25"/>
      <c r="Y11" s="25"/>
      <c r="Z11" s="25"/>
      <c r="AA11" s="25"/>
      <c r="AB11" s="25"/>
      <c r="AC11" s="25"/>
      <c r="AD11" s="25"/>
      <c r="AE11" s="25"/>
      <c r="AF11" s="25"/>
      <c r="AG11" s="25"/>
      <c r="AH11" s="25"/>
      <c r="AI11" s="25"/>
      <c r="AJ11" s="25"/>
      <c r="AK11" s="35" t="s">
        <v>28</v>
      </c>
      <c r="AL11" s="25"/>
      <c r="AM11" s="25"/>
      <c r="AN11" s="30" t="s">
        <v>19</v>
      </c>
      <c r="AO11" s="25"/>
      <c r="AP11" s="25"/>
      <c r="AQ11" s="25"/>
      <c r="AR11" s="23"/>
      <c r="BE11" s="34"/>
      <c r="BS11" s="20" t="s">
        <v>6</v>
      </c>
    </row>
    <row r="12" s="1" customFormat="1" ht="6.96" customHeight="1">
      <c r="B12" s="24"/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  <c r="P12" s="25"/>
      <c r="Q12" s="25"/>
      <c r="R12" s="25"/>
      <c r="S12" s="25"/>
      <c r="T12" s="25"/>
      <c r="U12" s="25"/>
      <c r="V12" s="25"/>
      <c r="W12" s="25"/>
      <c r="X12" s="25"/>
      <c r="Y12" s="25"/>
      <c r="Z12" s="25"/>
      <c r="AA12" s="25"/>
      <c r="AB12" s="25"/>
      <c r="AC12" s="25"/>
      <c r="AD12" s="25"/>
      <c r="AE12" s="25"/>
      <c r="AF12" s="25"/>
      <c r="AG12" s="25"/>
      <c r="AH12" s="25"/>
      <c r="AI12" s="25"/>
      <c r="AJ12" s="25"/>
      <c r="AK12" s="25"/>
      <c r="AL12" s="25"/>
      <c r="AM12" s="25"/>
      <c r="AN12" s="25"/>
      <c r="AO12" s="25"/>
      <c r="AP12" s="25"/>
      <c r="AQ12" s="25"/>
      <c r="AR12" s="23"/>
      <c r="BE12" s="34"/>
      <c r="BS12" s="20" t="s">
        <v>6</v>
      </c>
    </row>
    <row r="13" s="1" customFormat="1" ht="12" customHeight="1">
      <c r="B13" s="24"/>
      <c r="C13" s="25"/>
      <c r="D13" s="35" t="s">
        <v>29</v>
      </c>
      <c r="E13" s="25"/>
      <c r="F13" s="25"/>
      <c r="G13" s="25"/>
      <c r="H13" s="25"/>
      <c r="I13" s="25"/>
      <c r="J13" s="25"/>
      <c r="K13" s="25"/>
      <c r="L13" s="25"/>
      <c r="M13" s="25"/>
      <c r="N13" s="25"/>
      <c r="O13" s="25"/>
      <c r="P13" s="25"/>
      <c r="Q13" s="25"/>
      <c r="R13" s="25"/>
      <c r="S13" s="25"/>
      <c r="T13" s="25"/>
      <c r="U13" s="25"/>
      <c r="V13" s="25"/>
      <c r="W13" s="25"/>
      <c r="X13" s="25"/>
      <c r="Y13" s="25"/>
      <c r="Z13" s="25"/>
      <c r="AA13" s="25"/>
      <c r="AB13" s="25"/>
      <c r="AC13" s="25"/>
      <c r="AD13" s="25"/>
      <c r="AE13" s="25"/>
      <c r="AF13" s="25"/>
      <c r="AG13" s="25"/>
      <c r="AH13" s="25"/>
      <c r="AI13" s="25"/>
      <c r="AJ13" s="25"/>
      <c r="AK13" s="35" t="s">
        <v>26</v>
      </c>
      <c r="AL13" s="25"/>
      <c r="AM13" s="25"/>
      <c r="AN13" s="37" t="s">
        <v>30</v>
      </c>
      <c r="AO13" s="25"/>
      <c r="AP13" s="25"/>
      <c r="AQ13" s="25"/>
      <c r="AR13" s="23"/>
      <c r="BE13" s="34"/>
      <c r="BS13" s="20" t="s">
        <v>6</v>
      </c>
    </row>
    <row r="14">
      <c r="B14" s="24"/>
      <c r="C14" s="25"/>
      <c r="D14" s="25"/>
      <c r="E14" s="37" t="s">
        <v>30</v>
      </c>
      <c r="F14" s="38"/>
      <c r="G14" s="38"/>
      <c r="H14" s="38"/>
      <c r="I14" s="38"/>
      <c r="J14" s="38"/>
      <c r="K14" s="38"/>
      <c r="L14" s="38"/>
      <c r="M14" s="38"/>
      <c r="N14" s="38"/>
      <c r="O14" s="38"/>
      <c r="P14" s="38"/>
      <c r="Q14" s="38"/>
      <c r="R14" s="38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  <c r="AF14" s="38"/>
      <c r="AG14" s="38"/>
      <c r="AH14" s="38"/>
      <c r="AI14" s="38"/>
      <c r="AJ14" s="38"/>
      <c r="AK14" s="35" t="s">
        <v>28</v>
      </c>
      <c r="AL14" s="25"/>
      <c r="AM14" s="25"/>
      <c r="AN14" s="37" t="s">
        <v>30</v>
      </c>
      <c r="AO14" s="25"/>
      <c r="AP14" s="25"/>
      <c r="AQ14" s="25"/>
      <c r="AR14" s="23"/>
      <c r="BE14" s="34"/>
      <c r="BS14" s="20" t="s">
        <v>6</v>
      </c>
    </row>
    <row r="15" s="1" customFormat="1" ht="6.96" customHeight="1">
      <c r="B15" s="24"/>
      <c r="C15" s="25"/>
      <c r="D15" s="25"/>
      <c r="E15" s="25"/>
      <c r="F15" s="25"/>
      <c r="G15" s="25"/>
      <c r="H15" s="25"/>
      <c r="I15" s="25"/>
      <c r="J15" s="25"/>
      <c r="K15" s="25"/>
      <c r="L15" s="25"/>
      <c r="M15" s="25"/>
      <c r="N15" s="25"/>
      <c r="O15" s="25"/>
      <c r="P15" s="25"/>
      <c r="Q15" s="25"/>
      <c r="R15" s="25"/>
      <c r="S15" s="25"/>
      <c r="T15" s="25"/>
      <c r="U15" s="25"/>
      <c r="V15" s="25"/>
      <c r="W15" s="25"/>
      <c r="X15" s="25"/>
      <c r="Y15" s="25"/>
      <c r="Z15" s="25"/>
      <c r="AA15" s="25"/>
      <c r="AB15" s="25"/>
      <c r="AC15" s="25"/>
      <c r="AD15" s="25"/>
      <c r="AE15" s="25"/>
      <c r="AF15" s="25"/>
      <c r="AG15" s="25"/>
      <c r="AH15" s="25"/>
      <c r="AI15" s="25"/>
      <c r="AJ15" s="25"/>
      <c r="AK15" s="25"/>
      <c r="AL15" s="25"/>
      <c r="AM15" s="25"/>
      <c r="AN15" s="25"/>
      <c r="AO15" s="25"/>
      <c r="AP15" s="25"/>
      <c r="AQ15" s="25"/>
      <c r="AR15" s="23"/>
      <c r="BE15" s="34"/>
      <c r="BS15" s="20" t="s">
        <v>4</v>
      </c>
    </row>
    <row r="16" s="1" customFormat="1" ht="12" customHeight="1">
      <c r="B16" s="24"/>
      <c r="C16" s="25"/>
      <c r="D16" s="35" t="s">
        <v>31</v>
      </c>
      <c r="E16" s="25"/>
      <c r="F16" s="25"/>
      <c r="G16" s="25"/>
      <c r="H16" s="25"/>
      <c r="I16" s="25"/>
      <c r="J16" s="25"/>
      <c r="K16" s="25"/>
      <c r="L16" s="25"/>
      <c r="M16" s="25"/>
      <c r="N16" s="25"/>
      <c r="O16" s="25"/>
      <c r="P16" s="25"/>
      <c r="Q16" s="25"/>
      <c r="R16" s="25"/>
      <c r="S16" s="25"/>
      <c r="T16" s="25"/>
      <c r="U16" s="25"/>
      <c r="V16" s="25"/>
      <c r="W16" s="25"/>
      <c r="X16" s="25"/>
      <c r="Y16" s="25"/>
      <c r="Z16" s="25"/>
      <c r="AA16" s="25"/>
      <c r="AB16" s="25"/>
      <c r="AC16" s="25"/>
      <c r="AD16" s="25"/>
      <c r="AE16" s="25"/>
      <c r="AF16" s="25"/>
      <c r="AG16" s="25"/>
      <c r="AH16" s="25"/>
      <c r="AI16" s="25"/>
      <c r="AJ16" s="25"/>
      <c r="AK16" s="35" t="s">
        <v>26</v>
      </c>
      <c r="AL16" s="25"/>
      <c r="AM16" s="25"/>
      <c r="AN16" s="30" t="s">
        <v>32</v>
      </c>
      <c r="AO16" s="25"/>
      <c r="AP16" s="25"/>
      <c r="AQ16" s="25"/>
      <c r="AR16" s="23"/>
      <c r="BE16" s="34"/>
      <c r="BS16" s="20" t="s">
        <v>4</v>
      </c>
    </row>
    <row r="17" s="1" customFormat="1" ht="18.48" customHeight="1">
      <c r="B17" s="24"/>
      <c r="C17" s="25"/>
      <c r="D17" s="25"/>
      <c r="E17" s="30" t="s">
        <v>33</v>
      </c>
      <c r="F17" s="25"/>
      <c r="G17" s="25"/>
      <c r="H17" s="25"/>
      <c r="I17" s="25"/>
      <c r="J17" s="25"/>
      <c r="K17" s="25"/>
      <c r="L17" s="25"/>
      <c r="M17" s="25"/>
      <c r="N17" s="25"/>
      <c r="O17" s="25"/>
      <c r="P17" s="25"/>
      <c r="Q17" s="25"/>
      <c r="R17" s="25"/>
      <c r="S17" s="25"/>
      <c r="T17" s="25"/>
      <c r="U17" s="25"/>
      <c r="V17" s="25"/>
      <c r="W17" s="25"/>
      <c r="X17" s="25"/>
      <c r="Y17" s="25"/>
      <c r="Z17" s="25"/>
      <c r="AA17" s="25"/>
      <c r="AB17" s="25"/>
      <c r="AC17" s="25"/>
      <c r="AD17" s="25"/>
      <c r="AE17" s="25"/>
      <c r="AF17" s="25"/>
      <c r="AG17" s="25"/>
      <c r="AH17" s="25"/>
      <c r="AI17" s="25"/>
      <c r="AJ17" s="25"/>
      <c r="AK17" s="35" t="s">
        <v>28</v>
      </c>
      <c r="AL17" s="25"/>
      <c r="AM17" s="25"/>
      <c r="AN17" s="30" t="s">
        <v>19</v>
      </c>
      <c r="AO17" s="25"/>
      <c r="AP17" s="25"/>
      <c r="AQ17" s="25"/>
      <c r="AR17" s="23"/>
      <c r="BE17" s="34"/>
      <c r="BS17" s="20" t="s">
        <v>34</v>
      </c>
    </row>
    <row r="18" s="1" customFormat="1" ht="6.96" customHeight="1">
      <c r="B18" s="24"/>
      <c r="C18" s="25"/>
      <c r="D18" s="25"/>
      <c r="E18" s="25"/>
      <c r="F18" s="25"/>
      <c r="G18" s="25"/>
      <c r="H18" s="25"/>
      <c r="I18" s="25"/>
      <c r="J18" s="25"/>
      <c r="K18" s="25"/>
      <c r="L18" s="25"/>
      <c r="M18" s="25"/>
      <c r="N18" s="25"/>
      <c r="O18" s="25"/>
      <c r="P18" s="25"/>
      <c r="Q18" s="25"/>
      <c r="R18" s="25"/>
      <c r="S18" s="25"/>
      <c r="T18" s="25"/>
      <c r="U18" s="25"/>
      <c r="V18" s="25"/>
      <c r="W18" s="25"/>
      <c r="X18" s="25"/>
      <c r="Y18" s="25"/>
      <c r="Z18" s="25"/>
      <c r="AA18" s="25"/>
      <c r="AB18" s="25"/>
      <c r="AC18" s="25"/>
      <c r="AD18" s="25"/>
      <c r="AE18" s="25"/>
      <c r="AF18" s="25"/>
      <c r="AG18" s="25"/>
      <c r="AH18" s="25"/>
      <c r="AI18" s="25"/>
      <c r="AJ18" s="25"/>
      <c r="AK18" s="25"/>
      <c r="AL18" s="25"/>
      <c r="AM18" s="25"/>
      <c r="AN18" s="25"/>
      <c r="AO18" s="25"/>
      <c r="AP18" s="25"/>
      <c r="AQ18" s="25"/>
      <c r="AR18" s="23"/>
      <c r="BE18" s="34"/>
      <c r="BS18" s="20" t="s">
        <v>6</v>
      </c>
    </row>
    <row r="19" s="1" customFormat="1" ht="12" customHeight="1">
      <c r="B19" s="24"/>
      <c r="C19" s="25"/>
      <c r="D19" s="35" t="s">
        <v>35</v>
      </c>
      <c r="E19" s="25"/>
      <c r="F19" s="25"/>
      <c r="G19" s="25"/>
      <c r="H19" s="25"/>
      <c r="I19" s="25"/>
      <c r="J19" s="25"/>
      <c r="K19" s="25"/>
      <c r="L19" s="25"/>
      <c r="M19" s="25"/>
      <c r="N19" s="25"/>
      <c r="O19" s="25"/>
      <c r="P19" s="25"/>
      <c r="Q19" s="25"/>
      <c r="R19" s="25"/>
      <c r="S19" s="25"/>
      <c r="T19" s="25"/>
      <c r="U19" s="25"/>
      <c r="V19" s="25"/>
      <c r="W19" s="25"/>
      <c r="X19" s="25"/>
      <c r="Y19" s="25"/>
      <c r="Z19" s="25"/>
      <c r="AA19" s="25"/>
      <c r="AB19" s="25"/>
      <c r="AC19" s="25"/>
      <c r="AD19" s="25"/>
      <c r="AE19" s="25"/>
      <c r="AF19" s="25"/>
      <c r="AG19" s="25"/>
      <c r="AH19" s="25"/>
      <c r="AI19" s="25"/>
      <c r="AJ19" s="25"/>
      <c r="AK19" s="35" t="s">
        <v>26</v>
      </c>
      <c r="AL19" s="25"/>
      <c r="AM19" s="25"/>
      <c r="AN19" s="30" t="s">
        <v>19</v>
      </c>
      <c r="AO19" s="25"/>
      <c r="AP19" s="25"/>
      <c r="AQ19" s="25"/>
      <c r="AR19" s="23"/>
      <c r="BE19" s="34"/>
      <c r="BS19" s="20" t="s">
        <v>6</v>
      </c>
    </row>
    <row r="20" s="1" customFormat="1" ht="18.48" customHeight="1">
      <c r="B20" s="24"/>
      <c r="C20" s="25"/>
      <c r="D20" s="25"/>
      <c r="E20" s="30" t="s">
        <v>36</v>
      </c>
      <c r="F20" s="25"/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35" t="s">
        <v>28</v>
      </c>
      <c r="AL20" s="25"/>
      <c r="AM20" s="25"/>
      <c r="AN20" s="30" t="s">
        <v>19</v>
      </c>
      <c r="AO20" s="25"/>
      <c r="AP20" s="25"/>
      <c r="AQ20" s="25"/>
      <c r="AR20" s="23"/>
      <c r="BE20" s="34"/>
      <c r="BS20" s="20" t="s">
        <v>34</v>
      </c>
    </row>
    <row r="21" s="1" customFormat="1" ht="6.96" customHeight="1">
      <c r="B21" s="24"/>
      <c r="C21" s="25"/>
      <c r="D21" s="25"/>
      <c r="E21" s="25"/>
      <c r="F21" s="25"/>
      <c r="G21" s="25"/>
      <c r="H21" s="25"/>
      <c r="I21" s="25"/>
      <c r="J21" s="25"/>
      <c r="K21" s="25"/>
      <c r="L21" s="25"/>
      <c r="M21" s="25"/>
      <c r="N21" s="25"/>
      <c r="O21" s="25"/>
      <c r="P21" s="25"/>
      <c r="Q21" s="25"/>
      <c r="R21" s="25"/>
      <c r="S21" s="25"/>
      <c r="T21" s="25"/>
      <c r="U21" s="25"/>
      <c r="V21" s="25"/>
      <c r="W21" s="25"/>
      <c r="X21" s="25"/>
      <c r="Y21" s="25"/>
      <c r="Z21" s="25"/>
      <c r="AA21" s="25"/>
      <c r="AB21" s="25"/>
      <c r="AC21" s="25"/>
      <c r="AD21" s="25"/>
      <c r="AE21" s="25"/>
      <c r="AF21" s="25"/>
      <c r="AG21" s="25"/>
      <c r="AH21" s="25"/>
      <c r="AI21" s="25"/>
      <c r="AJ21" s="25"/>
      <c r="AK21" s="25"/>
      <c r="AL21" s="25"/>
      <c r="AM21" s="25"/>
      <c r="AN21" s="25"/>
      <c r="AO21" s="25"/>
      <c r="AP21" s="25"/>
      <c r="AQ21" s="25"/>
      <c r="AR21" s="23"/>
      <c r="BE21" s="34"/>
    </row>
    <row r="22" s="1" customFormat="1" ht="12" customHeight="1">
      <c r="B22" s="24"/>
      <c r="C22" s="25"/>
      <c r="D22" s="35" t="s">
        <v>37</v>
      </c>
      <c r="E22" s="25"/>
      <c r="F22" s="25"/>
      <c r="G22" s="25"/>
      <c r="H22" s="25"/>
      <c r="I22" s="25"/>
      <c r="J22" s="25"/>
      <c r="K22" s="25"/>
      <c r="L22" s="25"/>
      <c r="M22" s="25"/>
      <c r="N22" s="25"/>
      <c r="O22" s="25"/>
      <c r="P22" s="25"/>
      <c r="Q22" s="25"/>
      <c r="R22" s="25"/>
      <c r="S22" s="25"/>
      <c r="T22" s="25"/>
      <c r="U22" s="25"/>
      <c r="V22" s="25"/>
      <c r="W22" s="25"/>
      <c r="X22" s="25"/>
      <c r="Y22" s="25"/>
      <c r="Z22" s="25"/>
      <c r="AA22" s="25"/>
      <c r="AB22" s="25"/>
      <c r="AC22" s="25"/>
      <c r="AD22" s="25"/>
      <c r="AE22" s="25"/>
      <c r="AF22" s="25"/>
      <c r="AG22" s="25"/>
      <c r="AH22" s="25"/>
      <c r="AI22" s="25"/>
      <c r="AJ22" s="25"/>
      <c r="AK22" s="25"/>
      <c r="AL22" s="25"/>
      <c r="AM22" s="25"/>
      <c r="AN22" s="25"/>
      <c r="AO22" s="25"/>
      <c r="AP22" s="25"/>
      <c r="AQ22" s="25"/>
      <c r="AR22" s="23"/>
      <c r="BE22" s="34"/>
    </row>
    <row r="23" s="1" customFormat="1" ht="47.25" customHeight="1">
      <c r="B23" s="24"/>
      <c r="C23" s="25"/>
      <c r="D23" s="25"/>
      <c r="E23" s="39" t="s">
        <v>38</v>
      </c>
      <c r="F23" s="39"/>
      <c r="G23" s="39"/>
      <c r="H23" s="39"/>
      <c r="I23" s="39"/>
      <c r="J23" s="39"/>
      <c r="K23" s="39"/>
      <c r="L23" s="39"/>
      <c r="M23" s="39"/>
      <c r="N23" s="39"/>
      <c r="O23" s="39"/>
      <c r="P23" s="39"/>
      <c r="Q23" s="39"/>
      <c r="R23" s="39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  <c r="AF23" s="39"/>
      <c r="AG23" s="39"/>
      <c r="AH23" s="39"/>
      <c r="AI23" s="39"/>
      <c r="AJ23" s="39"/>
      <c r="AK23" s="39"/>
      <c r="AL23" s="39"/>
      <c r="AM23" s="39"/>
      <c r="AN23" s="39"/>
      <c r="AO23" s="25"/>
      <c r="AP23" s="25"/>
      <c r="AQ23" s="25"/>
      <c r="AR23" s="23"/>
      <c r="BE23" s="34"/>
    </row>
    <row r="24" s="1" customFormat="1" ht="6.96" customHeight="1">
      <c r="B24" s="24"/>
      <c r="C24" s="25"/>
      <c r="D24" s="25"/>
      <c r="E24" s="25"/>
      <c r="F24" s="25"/>
      <c r="G24" s="25"/>
      <c r="H24" s="25"/>
      <c r="I24" s="25"/>
      <c r="J24" s="25"/>
      <c r="K24" s="25"/>
      <c r="L24" s="25"/>
      <c r="M24" s="25"/>
      <c r="N24" s="25"/>
      <c r="O24" s="25"/>
      <c r="P24" s="25"/>
      <c r="Q24" s="25"/>
      <c r="R24" s="25"/>
      <c r="S24" s="25"/>
      <c r="T24" s="25"/>
      <c r="U24" s="25"/>
      <c r="V24" s="25"/>
      <c r="W24" s="25"/>
      <c r="X24" s="25"/>
      <c r="Y24" s="25"/>
      <c r="Z24" s="25"/>
      <c r="AA24" s="25"/>
      <c r="AB24" s="25"/>
      <c r="AC24" s="25"/>
      <c r="AD24" s="25"/>
      <c r="AE24" s="25"/>
      <c r="AF24" s="25"/>
      <c r="AG24" s="25"/>
      <c r="AH24" s="25"/>
      <c r="AI24" s="25"/>
      <c r="AJ24" s="25"/>
      <c r="AK24" s="25"/>
      <c r="AL24" s="25"/>
      <c r="AM24" s="25"/>
      <c r="AN24" s="25"/>
      <c r="AO24" s="25"/>
      <c r="AP24" s="25"/>
      <c r="AQ24" s="25"/>
      <c r="AR24" s="23"/>
      <c r="BE24" s="34"/>
    </row>
    <row r="25" s="1" customFormat="1" ht="6.96" customHeight="1">
      <c r="B25" s="24"/>
      <c r="C25" s="25"/>
      <c r="D25" s="40"/>
      <c r="E25" s="40"/>
      <c r="F25" s="40"/>
      <c r="G25" s="40"/>
      <c r="H25" s="40"/>
      <c r="I25" s="40"/>
      <c r="J25" s="40"/>
      <c r="K25" s="40"/>
      <c r="L25" s="40"/>
      <c r="M25" s="40"/>
      <c r="N25" s="40"/>
      <c r="O25" s="40"/>
      <c r="P25" s="40"/>
      <c r="Q25" s="40"/>
      <c r="R25" s="40"/>
      <c r="S25" s="40"/>
      <c r="T25" s="40"/>
      <c r="U25" s="40"/>
      <c r="V25" s="40"/>
      <c r="W25" s="40"/>
      <c r="X25" s="40"/>
      <c r="Y25" s="40"/>
      <c r="Z25" s="40"/>
      <c r="AA25" s="40"/>
      <c r="AB25" s="40"/>
      <c r="AC25" s="40"/>
      <c r="AD25" s="40"/>
      <c r="AE25" s="40"/>
      <c r="AF25" s="40"/>
      <c r="AG25" s="40"/>
      <c r="AH25" s="40"/>
      <c r="AI25" s="40"/>
      <c r="AJ25" s="40"/>
      <c r="AK25" s="40"/>
      <c r="AL25" s="40"/>
      <c r="AM25" s="40"/>
      <c r="AN25" s="40"/>
      <c r="AO25" s="40"/>
      <c r="AP25" s="25"/>
      <c r="AQ25" s="25"/>
      <c r="AR25" s="23"/>
      <c r="BE25" s="34"/>
    </row>
    <row r="26" s="2" customFormat="1" ht="25.92" customHeight="1">
      <c r="A26" s="41"/>
      <c r="B26" s="42"/>
      <c r="C26" s="43"/>
      <c r="D26" s="44" t="s">
        <v>39</v>
      </c>
      <c r="E26" s="45"/>
      <c r="F26" s="45"/>
      <c r="G26" s="45"/>
      <c r="H26" s="45"/>
      <c r="I26" s="45"/>
      <c r="J26" s="45"/>
      <c r="K26" s="45"/>
      <c r="L26" s="45"/>
      <c r="M26" s="45"/>
      <c r="N26" s="45"/>
      <c r="O26" s="45"/>
      <c r="P26" s="45"/>
      <c r="Q26" s="45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6">
        <f>ROUND(AG54,2)</f>
        <v>0</v>
      </c>
      <c r="AL26" s="45"/>
      <c r="AM26" s="45"/>
      <c r="AN26" s="45"/>
      <c r="AO26" s="45"/>
      <c r="AP26" s="43"/>
      <c r="AQ26" s="43"/>
      <c r="AR26" s="47"/>
      <c r="BE26" s="34"/>
    </row>
    <row r="27" s="2" customFormat="1" ht="6.96" customHeight="1">
      <c r="A27" s="41"/>
      <c r="B27" s="42"/>
      <c r="C27" s="43"/>
      <c r="D27" s="43"/>
      <c r="E27" s="43"/>
      <c r="F27" s="43"/>
      <c r="G27" s="43"/>
      <c r="H27" s="43"/>
      <c r="I27" s="43"/>
      <c r="J27" s="43"/>
      <c r="K27" s="43"/>
      <c r="L27" s="43"/>
      <c r="M27" s="43"/>
      <c r="N27" s="43"/>
      <c r="O27" s="43"/>
      <c r="P27" s="43"/>
      <c r="Q27" s="43"/>
      <c r="R27" s="43"/>
      <c r="S27" s="43"/>
      <c r="T27" s="43"/>
      <c r="U27" s="43"/>
      <c r="V27" s="43"/>
      <c r="W27" s="43"/>
      <c r="X27" s="43"/>
      <c r="Y27" s="43"/>
      <c r="Z27" s="43"/>
      <c r="AA27" s="43"/>
      <c r="AB27" s="43"/>
      <c r="AC27" s="43"/>
      <c r="AD27" s="43"/>
      <c r="AE27" s="43"/>
      <c r="AF27" s="43"/>
      <c r="AG27" s="43"/>
      <c r="AH27" s="43"/>
      <c r="AI27" s="43"/>
      <c r="AJ27" s="43"/>
      <c r="AK27" s="43"/>
      <c r="AL27" s="43"/>
      <c r="AM27" s="43"/>
      <c r="AN27" s="43"/>
      <c r="AO27" s="43"/>
      <c r="AP27" s="43"/>
      <c r="AQ27" s="43"/>
      <c r="AR27" s="47"/>
      <c r="BE27" s="34"/>
    </row>
    <row r="28" s="2" customFormat="1">
      <c r="A28" s="41"/>
      <c r="B28" s="42"/>
      <c r="C28" s="43"/>
      <c r="D28" s="43"/>
      <c r="E28" s="43"/>
      <c r="F28" s="43"/>
      <c r="G28" s="43"/>
      <c r="H28" s="43"/>
      <c r="I28" s="43"/>
      <c r="J28" s="43"/>
      <c r="K28" s="43"/>
      <c r="L28" s="48" t="s">
        <v>40</v>
      </c>
      <c r="M28" s="48"/>
      <c r="N28" s="48"/>
      <c r="O28" s="48"/>
      <c r="P28" s="48"/>
      <c r="Q28" s="43"/>
      <c r="R28" s="43"/>
      <c r="S28" s="43"/>
      <c r="T28" s="43"/>
      <c r="U28" s="43"/>
      <c r="V28" s="43"/>
      <c r="W28" s="48" t="s">
        <v>41</v>
      </c>
      <c r="X28" s="48"/>
      <c r="Y28" s="48"/>
      <c r="Z28" s="48"/>
      <c r="AA28" s="48"/>
      <c r="AB28" s="48"/>
      <c r="AC28" s="48"/>
      <c r="AD28" s="48"/>
      <c r="AE28" s="48"/>
      <c r="AF28" s="43"/>
      <c r="AG28" s="43"/>
      <c r="AH28" s="43"/>
      <c r="AI28" s="43"/>
      <c r="AJ28" s="43"/>
      <c r="AK28" s="48" t="s">
        <v>42</v>
      </c>
      <c r="AL28" s="48"/>
      <c r="AM28" s="48"/>
      <c r="AN28" s="48"/>
      <c r="AO28" s="48"/>
      <c r="AP28" s="43"/>
      <c r="AQ28" s="43"/>
      <c r="AR28" s="47"/>
      <c r="BE28" s="34"/>
    </row>
    <row r="29" s="3" customFormat="1" ht="14.4" customHeight="1">
      <c r="A29" s="3"/>
      <c r="B29" s="49"/>
      <c r="C29" s="50"/>
      <c r="D29" s="35" t="s">
        <v>43</v>
      </c>
      <c r="E29" s="50"/>
      <c r="F29" s="35" t="s">
        <v>44</v>
      </c>
      <c r="G29" s="50"/>
      <c r="H29" s="50"/>
      <c r="I29" s="50"/>
      <c r="J29" s="50"/>
      <c r="K29" s="50"/>
      <c r="L29" s="51">
        <v>0.20999999999999999</v>
      </c>
      <c r="M29" s="50"/>
      <c r="N29" s="50"/>
      <c r="O29" s="50"/>
      <c r="P29" s="50"/>
      <c r="Q29" s="50"/>
      <c r="R29" s="50"/>
      <c r="S29" s="50"/>
      <c r="T29" s="50"/>
      <c r="U29" s="50"/>
      <c r="V29" s="50"/>
      <c r="W29" s="52">
        <f>ROUND(AZ54, 2)</f>
        <v>0</v>
      </c>
      <c r="X29" s="50"/>
      <c r="Y29" s="50"/>
      <c r="Z29" s="50"/>
      <c r="AA29" s="50"/>
      <c r="AB29" s="50"/>
      <c r="AC29" s="50"/>
      <c r="AD29" s="50"/>
      <c r="AE29" s="50"/>
      <c r="AF29" s="50"/>
      <c r="AG29" s="50"/>
      <c r="AH29" s="50"/>
      <c r="AI29" s="50"/>
      <c r="AJ29" s="50"/>
      <c r="AK29" s="52">
        <f>ROUND(AV54, 2)</f>
        <v>0</v>
      </c>
      <c r="AL29" s="50"/>
      <c r="AM29" s="50"/>
      <c r="AN29" s="50"/>
      <c r="AO29" s="50"/>
      <c r="AP29" s="50"/>
      <c r="AQ29" s="50"/>
      <c r="AR29" s="53"/>
      <c r="BE29" s="54"/>
    </row>
    <row r="30" s="3" customFormat="1" ht="14.4" customHeight="1">
      <c r="A30" s="3"/>
      <c r="B30" s="49"/>
      <c r="C30" s="50"/>
      <c r="D30" s="50"/>
      <c r="E30" s="50"/>
      <c r="F30" s="35" t="s">
        <v>45</v>
      </c>
      <c r="G30" s="50"/>
      <c r="H30" s="50"/>
      <c r="I30" s="50"/>
      <c r="J30" s="50"/>
      <c r="K30" s="50"/>
      <c r="L30" s="51">
        <v>0.12</v>
      </c>
      <c r="M30" s="50"/>
      <c r="N30" s="50"/>
      <c r="O30" s="50"/>
      <c r="P30" s="50"/>
      <c r="Q30" s="50"/>
      <c r="R30" s="50"/>
      <c r="S30" s="50"/>
      <c r="T30" s="50"/>
      <c r="U30" s="50"/>
      <c r="V30" s="50"/>
      <c r="W30" s="52">
        <f>ROUND(BA54, 2)</f>
        <v>0</v>
      </c>
      <c r="X30" s="50"/>
      <c r="Y30" s="50"/>
      <c r="Z30" s="50"/>
      <c r="AA30" s="50"/>
      <c r="AB30" s="50"/>
      <c r="AC30" s="50"/>
      <c r="AD30" s="50"/>
      <c r="AE30" s="50"/>
      <c r="AF30" s="50"/>
      <c r="AG30" s="50"/>
      <c r="AH30" s="50"/>
      <c r="AI30" s="50"/>
      <c r="AJ30" s="50"/>
      <c r="AK30" s="52">
        <f>ROUND(AW54, 2)</f>
        <v>0</v>
      </c>
      <c r="AL30" s="50"/>
      <c r="AM30" s="50"/>
      <c r="AN30" s="50"/>
      <c r="AO30" s="50"/>
      <c r="AP30" s="50"/>
      <c r="AQ30" s="50"/>
      <c r="AR30" s="53"/>
      <c r="BE30" s="54"/>
    </row>
    <row r="31" hidden="1" s="3" customFormat="1" ht="14.4" customHeight="1">
      <c r="A31" s="3"/>
      <c r="B31" s="49"/>
      <c r="C31" s="50"/>
      <c r="D31" s="50"/>
      <c r="E31" s="50"/>
      <c r="F31" s="35" t="s">
        <v>46</v>
      </c>
      <c r="G31" s="50"/>
      <c r="H31" s="50"/>
      <c r="I31" s="50"/>
      <c r="J31" s="50"/>
      <c r="K31" s="50"/>
      <c r="L31" s="51">
        <v>0.20999999999999999</v>
      </c>
      <c r="M31" s="50"/>
      <c r="N31" s="50"/>
      <c r="O31" s="50"/>
      <c r="P31" s="50"/>
      <c r="Q31" s="50"/>
      <c r="R31" s="50"/>
      <c r="S31" s="50"/>
      <c r="T31" s="50"/>
      <c r="U31" s="50"/>
      <c r="V31" s="50"/>
      <c r="W31" s="52">
        <f>ROUND(BB54, 2)</f>
        <v>0</v>
      </c>
      <c r="X31" s="50"/>
      <c r="Y31" s="50"/>
      <c r="Z31" s="50"/>
      <c r="AA31" s="50"/>
      <c r="AB31" s="50"/>
      <c r="AC31" s="50"/>
      <c r="AD31" s="50"/>
      <c r="AE31" s="50"/>
      <c r="AF31" s="50"/>
      <c r="AG31" s="50"/>
      <c r="AH31" s="50"/>
      <c r="AI31" s="50"/>
      <c r="AJ31" s="50"/>
      <c r="AK31" s="52">
        <v>0</v>
      </c>
      <c r="AL31" s="50"/>
      <c r="AM31" s="50"/>
      <c r="AN31" s="50"/>
      <c r="AO31" s="50"/>
      <c r="AP31" s="50"/>
      <c r="AQ31" s="50"/>
      <c r="AR31" s="53"/>
      <c r="BE31" s="54"/>
    </row>
    <row r="32" hidden="1" s="3" customFormat="1" ht="14.4" customHeight="1">
      <c r="A32" s="3"/>
      <c r="B32" s="49"/>
      <c r="C32" s="50"/>
      <c r="D32" s="50"/>
      <c r="E32" s="50"/>
      <c r="F32" s="35" t="s">
        <v>47</v>
      </c>
      <c r="G32" s="50"/>
      <c r="H32" s="50"/>
      <c r="I32" s="50"/>
      <c r="J32" s="50"/>
      <c r="K32" s="50"/>
      <c r="L32" s="51">
        <v>0.12</v>
      </c>
      <c r="M32" s="50"/>
      <c r="N32" s="50"/>
      <c r="O32" s="50"/>
      <c r="P32" s="50"/>
      <c r="Q32" s="50"/>
      <c r="R32" s="50"/>
      <c r="S32" s="50"/>
      <c r="T32" s="50"/>
      <c r="U32" s="50"/>
      <c r="V32" s="50"/>
      <c r="W32" s="52">
        <f>ROUND(BC54, 2)</f>
        <v>0</v>
      </c>
      <c r="X32" s="50"/>
      <c r="Y32" s="50"/>
      <c r="Z32" s="50"/>
      <c r="AA32" s="50"/>
      <c r="AB32" s="50"/>
      <c r="AC32" s="50"/>
      <c r="AD32" s="50"/>
      <c r="AE32" s="50"/>
      <c r="AF32" s="50"/>
      <c r="AG32" s="50"/>
      <c r="AH32" s="50"/>
      <c r="AI32" s="50"/>
      <c r="AJ32" s="50"/>
      <c r="AK32" s="52">
        <v>0</v>
      </c>
      <c r="AL32" s="50"/>
      <c r="AM32" s="50"/>
      <c r="AN32" s="50"/>
      <c r="AO32" s="50"/>
      <c r="AP32" s="50"/>
      <c r="AQ32" s="50"/>
      <c r="AR32" s="53"/>
      <c r="BE32" s="54"/>
    </row>
    <row r="33" hidden="1" s="3" customFormat="1" ht="14.4" customHeight="1">
      <c r="A33" s="3"/>
      <c r="B33" s="49"/>
      <c r="C33" s="50"/>
      <c r="D33" s="50"/>
      <c r="E33" s="50"/>
      <c r="F33" s="35" t="s">
        <v>48</v>
      </c>
      <c r="G33" s="50"/>
      <c r="H33" s="50"/>
      <c r="I33" s="50"/>
      <c r="J33" s="50"/>
      <c r="K33" s="50"/>
      <c r="L33" s="51">
        <v>0</v>
      </c>
      <c r="M33" s="50"/>
      <c r="N33" s="50"/>
      <c r="O33" s="50"/>
      <c r="P33" s="50"/>
      <c r="Q33" s="50"/>
      <c r="R33" s="50"/>
      <c r="S33" s="50"/>
      <c r="T33" s="50"/>
      <c r="U33" s="50"/>
      <c r="V33" s="50"/>
      <c r="W33" s="52">
        <f>ROUND(BD54, 2)</f>
        <v>0</v>
      </c>
      <c r="X33" s="50"/>
      <c r="Y33" s="50"/>
      <c r="Z33" s="50"/>
      <c r="AA33" s="50"/>
      <c r="AB33" s="50"/>
      <c r="AC33" s="50"/>
      <c r="AD33" s="50"/>
      <c r="AE33" s="50"/>
      <c r="AF33" s="50"/>
      <c r="AG33" s="50"/>
      <c r="AH33" s="50"/>
      <c r="AI33" s="50"/>
      <c r="AJ33" s="50"/>
      <c r="AK33" s="52">
        <v>0</v>
      </c>
      <c r="AL33" s="50"/>
      <c r="AM33" s="50"/>
      <c r="AN33" s="50"/>
      <c r="AO33" s="50"/>
      <c r="AP33" s="50"/>
      <c r="AQ33" s="50"/>
      <c r="AR33" s="53"/>
      <c r="BE33" s="3"/>
    </row>
    <row r="34" s="2" customFormat="1" ht="6.96" customHeight="1">
      <c r="A34" s="41"/>
      <c r="B34" s="42"/>
      <c r="C34" s="43"/>
      <c r="D34" s="43"/>
      <c r="E34" s="43"/>
      <c r="F34" s="43"/>
      <c r="G34" s="43"/>
      <c r="H34" s="43"/>
      <c r="I34" s="43"/>
      <c r="J34" s="43"/>
      <c r="K34" s="43"/>
      <c r="L34" s="43"/>
      <c r="M34" s="43"/>
      <c r="N34" s="43"/>
      <c r="O34" s="43"/>
      <c r="P34" s="43"/>
      <c r="Q34" s="43"/>
      <c r="R34" s="43"/>
      <c r="S34" s="43"/>
      <c r="T34" s="43"/>
      <c r="U34" s="43"/>
      <c r="V34" s="43"/>
      <c r="W34" s="43"/>
      <c r="X34" s="43"/>
      <c r="Y34" s="43"/>
      <c r="Z34" s="43"/>
      <c r="AA34" s="43"/>
      <c r="AB34" s="43"/>
      <c r="AC34" s="43"/>
      <c r="AD34" s="43"/>
      <c r="AE34" s="43"/>
      <c r="AF34" s="43"/>
      <c r="AG34" s="43"/>
      <c r="AH34" s="43"/>
      <c r="AI34" s="43"/>
      <c r="AJ34" s="43"/>
      <c r="AK34" s="43"/>
      <c r="AL34" s="43"/>
      <c r="AM34" s="43"/>
      <c r="AN34" s="43"/>
      <c r="AO34" s="43"/>
      <c r="AP34" s="43"/>
      <c r="AQ34" s="43"/>
      <c r="AR34" s="47"/>
      <c r="BE34" s="41"/>
    </row>
    <row r="35" s="2" customFormat="1" ht="25.92" customHeight="1">
      <c r="A35" s="41"/>
      <c r="B35" s="42"/>
      <c r="C35" s="55"/>
      <c r="D35" s="56" t="s">
        <v>49</v>
      </c>
      <c r="E35" s="57"/>
      <c r="F35" s="57"/>
      <c r="G35" s="57"/>
      <c r="H35" s="57"/>
      <c r="I35" s="57"/>
      <c r="J35" s="57"/>
      <c r="K35" s="57"/>
      <c r="L35" s="57"/>
      <c r="M35" s="57"/>
      <c r="N35" s="57"/>
      <c r="O35" s="57"/>
      <c r="P35" s="57"/>
      <c r="Q35" s="57"/>
      <c r="R35" s="57"/>
      <c r="S35" s="57"/>
      <c r="T35" s="58" t="s">
        <v>50</v>
      </c>
      <c r="U35" s="57"/>
      <c r="V35" s="57"/>
      <c r="W35" s="57"/>
      <c r="X35" s="59" t="s">
        <v>51</v>
      </c>
      <c r="Y35" s="57"/>
      <c r="Z35" s="57"/>
      <c r="AA35" s="57"/>
      <c r="AB35" s="57"/>
      <c r="AC35" s="57"/>
      <c r="AD35" s="57"/>
      <c r="AE35" s="57"/>
      <c r="AF35" s="57"/>
      <c r="AG35" s="57"/>
      <c r="AH35" s="57"/>
      <c r="AI35" s="57"/>
      <c r="AJ35" s="57"/>
      <c r="AK35" s="60">
        <f>SUM(AK26:AK33)</f>
        <v>0</v>
      </c>
      <c r="AL35" s="57"/>
      <c r="AM35" s="57"/>
      <c r="AN35" s="57"/>
      <c r="AO35" s="61"/>
      <c r="AP35" s="55"/>
      <c r="AQ35" s="55"/>
      <c r="AR35" s="47"/>
      <c r="BE35" s="41"/>
    </row>
    <row r="36" s="2" customFormat="1" ht="6.96" customHeight="1">
      <c r="A36" s="41"/>
      <c r="B36" s="42"/>
      <c r="C36" s="43"/>
      <c r="D36" s="43"/>
      <c r="E36" s="43"/>
      <c r="F36" s="43"/>
      <c r="G36" s="43"/>
      <c r="H36" s="43"/>
      <c r="I36" s="43"/>
      <c r="J36" s="43"/>
      <c r="K36" s="43"/>
      <c r="L36" s="43"/>
      <c r="M36" s="43"/>
      <c r="N36" s="43"/>
      <c r="O36" s="43"/>
      <c r="P36" s="43"/>
      <c r="Q36" s="43"/>
      <c r="R36" s="43"/>
      <c r="S36" s="43"/>
      <c r="T36" s="43"/>
      <c r="U36" s="43"/>
      <c r="V36" s="43"/>
      <c r="W36" s="43"/>
      <c r="X36" s="43"/>
      <c r="Y36" s="43"/>
      <c r="Z36" s="43"/>
      <c r="AA36" s="43"/>
      <c r="AB36" s="43"/>
      <c r="AC36" s="43"/>
      <c r="AD36" s="43"/>
      <c r="AE36" s="43"/>
      <c r="AF36" s="43"/>
      <c r="AG36" s="43"/>
      <c r="AH36" s="43"/>
      <c r="AI36" s="43"/>
      <c r="AJ36" s="43"/>
      <c r="AK36" s="43"/>
      <c r="AL36" s="43"/>
      <c r="AM36" s="43"/>
      <c r="AN36" s="43"/>
      <c r="AO36" s="43"/>
      <c r="AP36" s="43"/>
      <c r="AQ36" s="43"/>
      <c r="AR36" s="47"/>
      <c r="BE36" s="41"/>
    </row>
    <row r="37" s="2" customFormat="1" ht="6.96" customHeight="1">
      <c r="A37" s="41"/>
      <c r="B37" s="62"/>
      <c r="C37" s="63"/>
      <c r="D37" s="63"/>
      <c r="E37" s="63"/>
      <c r="F37" s="63"/>
      <c r="G37" s="63"/>
      <c r="H37" s="63"/>
      <c r="I37" s="63"/>
      <c r="J37" s="63"/>
      <c r="K37" s="63"/>
      <c r="L37" s="63"/>
      <c r="M37" s="63"/>
      <c r="N37" s="63"/>
      <c r="O37" s="63"/>
      <c r="P37" s="63"/>
      <c r="Q37" s="63"/>
      <c r="R37" s="63"/>
      <c r="S37" s="63"/>
      <c r="T37" s="63"/>
      <c r="U37" s="63"/>
      <c r="V37" s="63"/>
      <c r="W37" s="63"/>
      <c r="X37" s="63"/>
      <c r="Y37" s="63"/>
      <c r="Z37" s="63"/>
      <c r="AA37" s="63"/>
      <c r="AB37" s="63"/>
      <c r="AC37" s="63"/>
      <c r="AD37" s="63"/>
      <c r="AE37" s="63"/>
      <c r="AF37" s="63"/>
      <c r="AG37" s="63"/>
      <c r="AH37" s="63"/>
      <c r="AI37" s="63"/>
      <c r="AJ37" s="63"/>
      <c r="AK37" s="63"/>
      <c r="AL37" s="63"/>
      <c r="AM37" s="63"/>
      <c r="AN37" s="63"/>
      <c r="AO37" s="63"/>
      <c r="AP37" s="63"/>
      <c r="AQ37" s="63"/>
      <c r="AR37" s="47"/>
      <c r="BE37" s="41"/>
    </row>
    <row r="41" s="2" customFormat="1" ht="6.96" customHeight="1">
      <c r="A41" s="41"/>
      <c r="B41" s="64"/>
      <c r="C41" s="65"/>
      <c r="D41" s="65"/>
      <c r="E41" s="65"/>
      <c r="F41" s="65"/>
      <c r="G41" s="65"/>
      <c r="H41" s="65"/>
      <c r="I41" s="65"/>
      <c r="J41" s="65"/>
      <c r="K41" s="65"/>
      <c r="L41" s="65"/>
      <c r="M41" s="65"/>
      <c r="N41" s="65"/>
      <c r="O41" s="65"/>
      <c r="P41" s="65"/>
      <c r="Q41" s="65"/>
      <c r="R41" s="65"/>
      <c r="S41" s="65"/>
      <c r="T41" s="65"/>
      <c r="U41" s="65"/>
      <c r="V41" s="65"/>
      <c r="W41" s="65"/>
      <c r="X41" s="65"/>
      <c r="Y41" s="65"/>
      <c r="Z41" s="65"/>
      <c r="AA41" s="65"/>
      <c r="AB41" s="65"/>
      <c r="AC41" s="65"/>
      <c r="AD41" s="65"/>
      <c r="AE41" s="65"/>
      <c r="AF41" s="65"/>
      <c r="AG41" s="65"/>
      <c r="AH41" s="65"/>
      <c r="AI41" s="65"/>
      <c r="AJ41" s="65"/>
      <c r="AK41" s="65"/>
      <c r="AL41" s="65"/>
      <c r="AM41" s="65"/>
      <c r="AN41" s="65"/>
      <c r="AO41" s="65"/>
      <c r="AP41" s="65"/>
      <c r="AQ41" s="65"/>
      <c r="AR41" s="47"/>
      <c r="BE41" s="41"/>
    </row>
    <row r="42" s="2" customFormat="1" ht="24.96" customHeight="1">
      <c r="A42" s="41"/>
      <c r="B42" s="42"/>
      <c r="C42" s="26" t="s">
        <v>52</v>
      </c>
      <c r="D42" s="43"/>
      <c r="E42" s="43"/>
      <c r="F42" s="43"/>
      <c r="G42" s="43"/>
      <c r="H42" s="43"/>
      <c r="I42" s="43"/>
      <c r="J42" s="43"/>
      <c r="K42" s="43"/>
      <c r="L42" s="43"/>
      <c r="M42" s="43"/>
      <c r="N42" s="43"/>
      <c r="O42" s="43"/>
      <c r="P42" s="43"/>
      <c r="Q42" s="43"/>
      <c r="R42" s="43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M42" s="43"/>
      <c r="AN42" s="43"/>
      <c r="AO42" s="43"/>
      <c r="AP42" s="43"/>
      <c r="AQ42" s="43"/>
      <c r="AR42" s="47"/>
      <c r="BE42" s="41"/>
    </row>
    <row r="43" s="2" customFormat="1" ht="6.96" customHeight="1">
      <c r="A43" s="41"/>
      <c r="B43" s="42"/>
      <c r="C43" s="43"/>
      <c r="D43" s="43"/>
      <c r="E43" s="43"/>
      <c r="F43" s="43"/>
      <c r="G43" s="43"/>
      <c r="H43" s="43"/>
      <c r="I43" s="43"/>
      <c r="J43" s="43"/>
      <c r="K43" s="43"/>
      <c r="L43" s="43"/>
      <c r="M43" s="43"/>
      <c r="N43" s="43"/>
      <c r="O43" s="43"/>
      <c r="P43" s="43"/>
      <c r="Q43" s="43"/>
      <c r="R43" s="43"/>
      <c r="S43" s="43"/>
      <c r="T43" s="43"/>
      <c r="U43" s="43"/>
      <c r="V43" s="43"/>
      <c r="W43" s="43"/>
      <c r="X43" s="43"/>
      <c r="Y43" s="43"/>
      <c r="Z43" s="43"/>
      <c r="AA43" s="43"/>
      <c r="AB43" s="43"/>
      <c r="AC43" s="43"/>
      <c r="AD43" s="43"/>
      <c r="AE43" s="43"/>
      <c r="AF43" s="43"/>
      <c r="AG43" s="43"/>
      <c r="AH43" s="43"/>
      <c r="AI43" s="43"/>
      <c r="AJ43" s="43"/>
      <c r="AK43" s="43"/>
      <c r="AL43" s="43"/>
      <c r="AM43" s="43"/>
      <c r="AN43" s="43"/>
      <c r="AO43" s="43"/>
      <c r="AP43" s="43"/>
      <c r="AQ43" s="43"/>
      <c r="AR43" s="47"/>
      <c r="BE43" s="41"/>
    </row>
    <row r="44" s="4" customFormat="1" ht="12" customHeight="1">
      <c r="A44" s="4"/>
      <c r="B44" s="66"/>
      <c r="C44" s="35" t="s">
        <v>13</v>
      </c>
      <c r="D44" s="67"/>
      <c r="E44" s="67"/>
      <c r="F44" s="67"/>
      <c r="G44" s="67"/>
      <c r="H44" s="67"/>
      <c r="I44" s="67"/>
      <c r="J44" s="67"/>
      <c r="K44" s="67"/>
      <c r="L44" s="67" t="str">
        <f>K5</f>
        <v>2024-157</v>
      </c>
      <c r="M44" s="67"/>
      <c r="N44" s="67"/>
      <c r="O44" s="67"/>
      <c r="P44" s="67"/>
      <c r="Q44" s="67"/>
      <c r="R44" s="67"/>
      <c r="S44" s="67"/>
      <c r="T44" s="67"/>
      <c r="U44" s="67"/>
      <c r="V44" s="67"/>
      <c r="W44" s="67"/>
      <c r="X44" s="67"/>
      <c r="Y44" s="67"/>
      <c r="Z44" s="67"/>
      <c r="AA44" s="67"/>
      <c r="AB44" s="67"/>
      <c r="AC44" s="67"/>
      <c r="AD44" s="67"/>
      <c r="AE44" s="67"/>
      <c r="AF44" s="67"/>
      <c r="AG44" s="67"/>
      <c r="AH44" s="67"/>
      <c r="AI44" s="67"/>
      <c r="AJ44" s="67"/>
      <c r="AK44" s="67"/>
      <c r="AL44" s="67"/>
      <c r="AM44" s="67"/>
      <c r="AN44" s="67"/>
      <c r="AO44" s="67"/>
      <c r="AP44" s="67"/>
      <c r="AQ44" s="67"/>
      <c r="AR44" s="68"/>
      <c r="BE44" s="4"/>
    </row>
    <row r="45" s="5" customFormat="1" ht="36.96" customHeight="1">
      <c r="A45" s="5"/>
      <c r="B45" s="69"/>
      <c r="C45" s="70" t="s">
        <v>16</v>
      </c>
      <c r="D45" s="71"/>
      <c r="E45" s="71"/>
      <c r="F45" s="71"/>
      <c r="G45" s="71"/>
      <c r="H45" s="71"/>
      <c r="I45" s="71"/>
      <c r="J45" s="71"/>
      <c r="K45" s="71"/>
      <c r="L45" s="72" t="str">
        <f>K6</f>
        <v>ZATEPLENÍ FASÁD A STŘECHY TĚLOCVIČNY ZŠ Louny, Přemyslovců 2209</v>
      </c>
      <c r="M45" s="71"/>
      <c r="N45" s="71"/>
      <c r="O45" s="71"/>
      <c r="P45" s="71"/>
      <c r="Q45" s="71"/>
      <c r="R45" s="71"/>
      <c r="S45" s="71"/>
      <c r="T45" s="71"/>
      <c r="U45" s="71"/>
      <c r="V45" s="71"/>
      <c r="W45" s="71"/>
      <c r="X45" s="71"/>
      <c r="Y45" s="71"/>
      <c r="Z45" s="71"/>
      <c r="AA45" s="71"/>
      <c r="AB45" s="71"/>
      <c r="AC45" s="71"/>
      <c r="AD45" s="71"/>
      <c r="AE45" s="71"/>
      <c r="AF45" s="71"/>
      <c r="AG45" s="71"/>
      <c r="AH45" s="71"/>
      <c r="AI45" s="71"/>
      <c r="AJ45" s="71"/>
      <c r="AK45" s="71"/>
      <c r="AL45" s="71"/>
      <c r="AM45" s="71"/>
      <c r="AN45" s="71"/>
      <c r="AO45" s="71"/>
      <c r="AP45" s="71"/>
      <c r="AQ45" s="71"/>
      <c r="AR45" s="73"/>
      <c r="BE45" s="5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43"/>
      <c r="M46" s="43"/>
      <c r="N46" s="43"/>
      <c r="O46" s="43"/>
      <c r="P46" s="43"/>
      <c r="Q46" s="43"/>
      <c r="R46" s="43"/>
      <c r="S46" s="43"/>
      <c r="T46" s="43"/>
      <c r="U46" s="43"/>
      <c r="V46" s="43"/>
      <c r="W46" s="43"/>
      <c r="X46" s="43"/>
      <c r="Y46" s="43"/>
      <c r="Z46" s="43"/>
      <c r="AA46" s="43"/>
      <c r="AB46" s="43"/>
      <c r="AC46" s="43"/>
      <c r="AD46" s="43"/>
      <c r="AE46" s="43"/>
      <c r="AF46" s="43"/>
      <c r="AG46" s="43"/>
      <c r="AH46" s="43"/>
      <c r="AI46" s="43"/>
      <c r="AJ46" s="43"/>
      <c r="AK46" s="43"/>
      <c r="AL46" s="43"/>
      <c r="AM46" s="43"/>
      <c r="AN46" s="43"/>
      <c r="AO46" s="43"/>
      <c r="AP46" s="43"/>
      <c r="AQ46" s="43"/>
      <c r="AR46" s="47"/>
      <c r="BE46" s="41"/>
    </row>
    <row r="47" s="2" customFormat="1" ht="12" customHeight="1">
      <c r="A47" s="41"/>
      <c r="B47" s="42"/>
      <c r="C47" s="35" t="s">
        <v>21</v>
      </c>
      <c r="D47" s="43"/>
      <c r="E47" s="43"/>
      <c r="F47" s="43"/>
      <c r="G47" s="43"/>
      <c r="H47" s="43"/>
      <c r="I47" s="43"/>
      <c r="J47" s="43"/>
      <c r="K47" s="43"/>
      <c r="L47" s="74" t="str">
        <f>IF(K8="","",K8)</f>
        <v>ZŠ Louny, Přemyslovců 2209</v>
      </c>
      <c r="M47" s="43"/>
      <c r="N47" s="43"/>
      <c r="O47" s="43"/>
      <c r="P47" s="43"/>
      <c r="Q47" s="43"/>
      <c r="R47" s="43"/>
      <c r="S47" s="43"/>
      <c r="T47" s="43"/>
      <c r="U47" s="43"/>
      <c r="V47" s="43"/>
      <c r="W47" s="43"/>
      <c r="X47" s="43"/>
      <c r="Y47" s="43"/>
      <c r="Z47" s="43"/>
      <c r="AA47" s="43"/>
      <c r="AB47" s="43"/>
      <c r="AC47" s="43"/>
      <c r="AD47" s="43"/>
      <c r="AE47" s="43"/>
      <c r="AF47" s="43"/>
      <c r="AG47" s="43"/>
      <c r="AH47" s="43"/>
      <c r="AI47" s="35" t="s">
        <v>23</v>
      </c>
      <c r="AJ47" s="43"/>
      <c r="AK47" s="43"/>
      <c r="AL47" s="43"/>
      <c r="AM47" s="75" t="str">
        <f>IF(AN8= "","",AN8)</f>
        <v>7. 1. 2025</v>
      </c>
      <c r="AN47" s="75"/>
      <c r="AO47" s="43"/>
      <c r="AP47" s="43"/>
      <c r="AQ47" s="43"/>
      <c r="AR47" s="47"/>
      <c r="B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43"/>
      <c r="M48" s="43"/>
      <c r="N48" s="43"/>
      <c r="O48" s="43"/>
      <c r="P48" s="43"/>
      <c r="Q48" s="43"/>
      <c r="R48" s="43"/>
      <c r="S48" s="43"/>
      <c r="T48" s="43"/>
      <c r="U48" s="43"/>
      <c r="V48" s="43"/>
      <c r="W48" s="43"/>
      <c r="X48" s="43"/>
      <c r="Y48" s="43"/>
      <c r="Z48" s="43"/>
      <c r="AA48" s="43"/>
      <c r="AB48" s="43"/>
      <c r="AC48" s="43"/>
      <c r="AD48" s="43"/>
      <c r="AE48" s="43"/>
      <c r="AF48" s="43"/>
      <c r="AG48" s="43"/>
      <c r="AH48" s="43"/>
      <c r="AI48" s="43"/>
      <c r="AJ48" s="43"/>
      <c r="AK48" s="43"/>
      <c r="AL48" s="43"/>
      <c r="AM48" s="43"/>
      <c r="AN48" s="43"/>
      <c r="AO48" s="43"/>
      <c r="AP48" s="43"/>
      <c r="AQ48" s="43"/>
      <c r="AR48" s="47"/>
      <c r="BE48" s="41"/>
    </row>
    <row r="49" s="2" customFormat="1" ht="15.15" customHeight="1">
      <c r="A49" s="41"/>
      <c r="B49" s="42"/>
      <c r="C49" s="35" t="s">
        <v>25</v>
      </c>
      <c r="D49" s="43"/>
      <c r="E49" s="43"/>
      <c r="F49" s="43"/>
      <c r="G49" s="43"/>
      <c r="H49" s="43"/>
      <c r="I49" s="43"/>
      <c r="J49" s="43"/>
      <c r="K49" s="43"/>
      <c r="L49" s="67" t="str">
        <f>IF(E11= "","",E11)</f>
        <v>Město Louny</v>
      </c>
      <c r="M49" s="43"/>
      <c r="N49" s="43"/>
      <c r="O49" s="43"/>
      <c r="P49" s="43"/>
      <c r="Q49" s="43"/>
      <c r="R49" s="43"/>
      <c r="S49" s="43"/>
      <c r="T49" s="43"/>
      <c r="U49" s="43"/>
      <c r="V49" s="43"/>
      <c r="W49" s="43"/>
      <c r="X49" s="43"/>
      <c r="Y49" s="43"/>
      <c r="Z49" s="43"/>
      <c r="AA49" s="43"/>
      <c r="AB49" s="43"/>
      <c r="AC49" s="43"/>
      <c r="AD49" s="43"/>
      <c r="AE49" s="43"/>
      <c r="AF49" s="43"/>
      <c r="AG49" s="43"/>
      <c r="AH49" s="43"/>
      <c r="AI49" s="35" t="s">
        <v>31</v>
      </c>
      <c r="AJ49" s="43"/>
      <c r="AK49" s="43"/>
      <c r="AL49" s="43"/>
      <c r="AM49" s="76" t="str">
        <f>IF(E17="","",E17)</f>
        <v>RYSIK Design, s.r.o.</v>
      </c>
      <c r="AN49" s="67"/>
      <c r="AO49" s="67"/>
      <c r="AP49" s="67"/>
      <c r="AQ49" s="43"/>
      <c r="AR49" s="47"/>
      <c r="AS49" s="77" t="s">
        <v>53</v>
      </c>
      <c r="AT49" s="78"/>
      <c r="AU49" s="79"/>
      <c r="AV49" s="79"/>
      <c r="AW49" s="79"/>
      <c r="AX49" s="79"/>
      <c r="AY49" s="79"/>
      <c r="AZ49" s="79"/>
      <c r="BA49" s="79"/>
      <c r="BB49" s="79"/>
      <c r="BC49" s="79"/>
      <c r="BD49" s="80"/>
      <c r="BE49" s="41"/>
    </row>
    <row r="50" s="2" customFormat="1" ht="15.15" customHeight="1">
      <c r="A50" s="41"/>
      <c r="B50" s="42"/>
      <c r="C50" s="35" t="s">
        <v>29</v>
      </c>
      <c r="D50" s="43"/>
      <c r="E50" s="43"/>
      <c r="F50" s="43"/>
      <c r="G50" s="43"/>
      <c r="H50" s="43"/>
      <c r="I50" s="43"/>
      <c r="J50" s="43"/>
      <c r="K50" s="43"/>
      <c r="L50" s="67" t="str">
        <f>IF(E14= "Vyplň údaj","",E14)</f>
        <v/>
      </c>
      <c r="M50" s="43"/>
      <c r="N50" s="43"/>
      <c r="O50" s="43"/>
      <c r="P50" s="43"/>
      <c r="Q50" s="43"/>
      <c r="R50" s="43"/>
      <c r="S50" s="43"/>
      <c r="T50" s="43"/>
      <c r="U50" s="43"/>
      <c r="V50" s="43"/>
      <c r="W50" s="43"/>
      <c r="X50" s="43"/>
      <c r="Y50" s="43"/>
      <c r="Z50" s="43"/>
      <c r="AA50" s="43"/>
      <c r="AB50" s="43"/>
      <c r="AC50" s="43"/>
      <c r="AD50" s="43"/>
      <c r="AE50" s="43"/>
      <c r="AF50" s="43"/>
      <c r="AG50" s="43"/>
      <c r="AH50" s="43"/>
      <c r="AI50" s="35" t="s">
        <v>35</v>
      </c>
      <c r="AJ50" s="43"/>
      <c r="AK50" s="43"/>
      <c r="AL50" s="43"/>
      <c r="AM50" s="76" t="str">
        <f>IF(E20="","",E20)</f>
        <v xml:space="preserve"> </v>
      </c>
      <c r="AN50" s="67"/>
      <c r="AO50" s="67"/>
      <c r="AP50" s="67"/>
      <c r="AQ50" s="43"/>
      <c r="AR50" s="47"/>
      <c r="AS50" s="81"/>
      <c r="AT50" s="82"/>
      <c r="AU50" s="83"/>
      <c r="AV50" s="83"/>
      <c r="AW50" s="83"/>
      <c r="AX50" s="83"/>
      <c r="AY50" s="83"/>
      <c r="AZ50" s="83"/>
      <c r="BA50" s="83"/>
      <c r="BB50" s="83"/>
      <c r="BC50" s="83"/>
      <c r="BD50" s="84"/>
      <c r="BE50" s="41"/>
    </row>
    <row r="51" s="2" customFormat="1" ht="10.8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43"/>
      <c r="M51" s="43"/>
      <c r="N51" s="43"/>
      <c r="O51" s="43"/>
      <c r="P51" s="43"/>
      <c r="Q51" s="43"/>
      <c r="R51" s="43"/>
      <c r="S51" s="43"/>
      <c r="T51" s="43"/>
      <c r="U51" s="43"/>
      <c r="V51" s="43"/>
      <c r="W51" s="43"/>
      <c r="X51" s="43"/>
      <c r="Y51" s="43"/>
      <c r="Z51" s="43"/>
      <c r="AA51" s="43"/>
      <c r="AB51" s="43"/>
      <c r="AC51" s="43"/>
      <c r="AD51" s="43"/>
      <c r="AE51" s="43"/>
      <c r="AF51" s="43"/>
      <c r="AG51" s="43"/>
      <c r="AH51" s="43"/>
      <c r="AI51" s="43"/>
      <c r="AJ51" s="43"/>
      <c r="AK51" s="43"/>
      <c r="AL51" s="43"/>
      <c r="AM51" s="43"/>
      <c r="AN51" s="43"/>
      <c r="AO51" s="43"/>
      <c r="AP51" s="43"/>
      <c r="AQ51" s="43"/>
      <c r="AR51" s="47"/>
      <c r="AS51" s="85"/>
      <c r="AT51" s="86"/>
      <c r="AU51" s="87"/>
      <c r="AV51" s="87"/>
      <c r="AW51" s="87"/>
      <c r="AX51" s="87"/>
      <c r="AY51" s="87"/>
      <c r="AZ51" s="87"/>
      <c r="BA51" s="87"/>
      <c r="BB51" s="87"/>
      <c r="BC51" s="87"/>
      <c r="BD51" s="88"/>
      <c r="BE51" s="41"/>
    </row>
    <row r="52" s="2" customFormat="1" ht="29.28" customHeight="1">
      <c r="A52" s="41"/>
      <c r="B52" s="42"/>
      <c r="C52" s="89" t="s">
        <v>54</v>
      </c>
      <c r="D52" s="90"/>
      <c r="E52" s="90"/>
      <c r="F52" s="90"/>
      <c r="G52" s="90"/>
      <c r="H52" s="91"/>
      <c r="I52" s="92" t="s">
        <v>55</v>
      </c>
      <c r="J52" s="90"/>
      <c r="K52" s="90"/>
      <c r="L52" s="90"/>
      <c r="M52" s="90"/>
      <c r="N52" s="90"/>
      <c r="O52" s="90"/>
      <c r="P52" s="90"/>
      <c r="Q52" s="90"/>
      <c r="R52" s="90"/>
      <c r="S52" s="90"/>
      <c r="T52" s="90"/>
      <c r="U52" s="90"/>
      <c r="V52" s="90"/>
      <c r="W52" s="90"/>
      <c r="X52" s="90"/>
      <c r="Y52" s="90"/>
      <c r="Z52" s="90"/>
      <c r="AA52" s="90"/>
      <c r="AB52" s="90"/>
      <c r="AC52" s="90"/>
      <c r="AD52" s="90"/>
      <c r="AE52" s="90"/>
      <c r="AF52" s="90"/>
      <c r="AG52" s="93" t="s">
        <v>56</v>
      </c>
      <c r="AH52" s="90"/>
      <c r="AI52" s="90"/>
      <c r="AJ52" s="90"/>
      <c r="AK52" s="90"/>
      <c r="AL52" s="90"/>
      <c r="AM52" s="90"/>
      <c r="AN52" s="92" t="s">
        <v>57</v>
      </c>
      <c r="AO52" s="90"/>
      <c r="AP52" s="90"/>
      <c r="AQ52" s="94" t="s">
        <v>58</v>
      </c>
      <c r="AR52" s="47"/>
      <c r="AS52" s="95" t="s">
        <v>59</v>
      </c>
      <c r="AT52" s="96" t="s">
        <v>60</v>
      </c>
      <c r="AU52" s="96" t="s">
        <v>61</v>
      </c>
      <c r="AV52" s="96" t="s">
        <v>62</v>
      </c>
      <c r="AW52" s="96" t="s">
        <v>63</v>
      </c>
      <c r="AX52" s="96" t="s">
        <v>64</v>
      </c>
      <c r="AY52" s="96" t="s">
        <v>65</v>
      </c>
      <c r="AZ52" s="96" t="s">
        <v>66</v>
      </c>
      <c r="BA52" s="96" t="s">
        <v>67</v>
      </c>
      <c r="BB52" s="96" t="s">
        <v>68</v>
      </c>
      <c r="BC52" s="96" t="s">
        <v>69</v>
      </c>
      <c r="BD52" s="97" t="s">
        <v>70</v>
      </c>
      <c r="BE52" s="41"/>
    </row>
    <row r="53" s="2" customFormat="1" ht="10.8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43"/>
      <c r="M53" s="43"/>
      <c r="N53" s="43"/>
      <c r="O53" s="43"/>
      <c r="P53" s="43"/>
      <c r="Q53" s="43"/>
      <c r="R53" s="43"/>
      <c r="S53" s="43"/>
      <c r="T53" s="43"/>
      <c r="U53" s="43"/>
      <c r="V53" s="43"/>
      <c r="W53" s="43"/>
      <c r="X53" s="43"/>
      <c r="Y53" s="43"/>
      <c r="Z53" s="43"/>
      <c r="AA53" s="43"/>
      <c r="AB53" s="43"/>
      <c r="AC53" s="43"/>
      <c r="AD53" s="43"/>
      <c r="AE53" s="43"/>
      <c r="AF53" s="43"/>
      <c r="AG53" s="43"/>
      <c r="AH53" s="43"/>
      <c r="AI53" s="43"/>
      <c r="AJ53" s="43"/>
      <c r="AK53" s="43"/>
      <c r="AL53" s="43"/>
      <c r="AM53" s="43"/>
      <c r="AN53" s="43"/>
      <c r="AO53" s="43"/>
      <c r="AP53" s="43"/>
      <c r="AQ53" s="43"/>
      <c r="AR53" s="47"/>
      <c r="AS53" s="98"/>
      <c r="AT53" s="99"/>
      <c r="AU53" s="99"/>
      <c r="AV53" s="99"/>
      <c r="AW53" s="99"/>
      <c r="AX53" s="99"/>
      <c r="AY53" s="99"/>
      <c r="AZ53" s="99"/>
      <c r="BA53" s="99"/>
      <c r="BB53" s="99"/>
      <c r="BC53" s="99"/>
      <c r="BD53" s="100"/>
      <c r="BE53" s="41"/>
    </row>
    <row r="54" s="6" customFormat="1" ht="32.4" customHeight="1">
      <c r="A54" s="6"/>
      <c r="B54" s="101"/>
      <c r="C54" s="102" t="s">
        <v>71</v>
      </c>
      <c r="D54" s="103"/>
      <c r="E54" s="103"/>
      <c r="F54" s="103"/>
      <c r="G54" s="103"/>
      <c r="H54" s="103"/>
      <c r="I54" s="103"/>
      <c r="J54" s="103"/>
      <c r="K54" s="103"/>
      <c r="L54" s="103"/>
      <c r="M54" s="103"/>
      <c r="N54" s="103"/>
      <c r="O54" s="103"/>
      <c r="P54" s="103"/>
      <c r="Q54" s="103"/>
      <c r="R54" s="103"/>
      <c r="S54" s="103"/>
      <c r="T54" s="103"/>
      <c r="U54" s="103"/>
      <c r="V54" s="103"/>
      <c r="W54" s="103"/>
      <c r="X54" s="103"/>
      <c r="Y54" s="103"/>
      <c r="Z54" s="103"/>
      <c r="AA54" s="103"/>
      <c r="AB54" s="103"/>
      <c r="AC54" s="103"/>
      <c r="AD54" s="103"/>
      <c r="AE54" s="103"/>
      <c r="AF54" s="103"/>
      <c r="AG54" s="104">
        <f>ROUND(AG55+AG60+AG61,2)</f>
        <v>0</v>
      </c>
      <c r="AH54" s="104"/>
      <c r="AI54" s="104"/>
      <c r="AJ54" s="104"/>
      <c r="AK54" s="104"/>
      <c r="AL54" s="104"/>
      <c r="AM54" s="104"/>
      <c r="AN54" s="105">
        <f>SUM(AG54,AT54)</f>
        <v>0</v>
      </c>
      <c r="AO54" s="105"/>
      <c r="AP54" s="105"/>
      <c r="AQ54" s="106" t="s">
        <v>19</v>
      </c>
      <c r="AR54" s="107"/>
      <c r="AS54" s="108">
        <f>ROUND(AS55+AS60+AS61,2)</f>
        <v>0</v>
      </c>
      <c r="AT54" s="109">
        <f>ROUND(SUM(AV54:AW54),2)</f>
        <v>0</v>
      </c>
      <c r="AU54" s="110">
        <f>ROUND(AU55+AU60+AU61,5)</f>
        <v>0</v>
      </c>
      <c r="AV54" s="109">
        <f>ROUND(AZ54*L29,2)</f>
        <v>0</v>
      </c>
      <c r="AW54" s="109">
        <f>ROUND(BA54*L30,2)</f>
        <v>0</v>
      </c>
      <c r="AX54" s="109">
        <f>ROUND(BB54*L29,2)</f>
        <v>0</v>
      </c>
      <c r="AY54" s="109">
        <f>ROUND(BC54*L30,2)</f>
        <v>0</v>
      </c>
      <c r="AZ54" s="109">
        <f>ROUND(AZ55+AZ60+AZ61,2)</f>
        <v>0</v>
      </c>
      <c r="BA54" s="109">
        <f>ROUND(BA55+BA60+BA61,2)</f>
        <v>0</v>
      </c>
      <c r="BB54" s="109">
        <f>ROUND(BB55+BB60+BB61,2)</f>
        <v>0</v>
      </c>
      <c r="BC54" s="109">
        <f>ROUND(BC55+BC60+BC61,2)</f>
        <v>0</v>
      </c>
      <c r="BD54" s="111">
        <f>ROUND(BD55+BD60+BD61,2)</f>
        <v>0</v>
      </c>
      <c r="BE54" s="6"/>
      <c r="BS54" s="112" t="s">
        <v>72</v>
      </c>
      <c r="BT54" s="112" t="s">
        <v>73</v>
      </c>
      <c r="BU54" s="113" t="s">
        <v>74</v>
      </c>
      <c r="BV54" s="112" t="s">
        <v>75</v>
      </c>
      <c r="BW54" s="112" t="s">
        <v>5</v>
      </c>
      <c r="BX54" s="112" t="s">
        <v>76</v>
      </c>
      <c r="CL54" s="112" t="s">
        <v>19</v>
      </c>
    </row>
    <row r="55" s="7" customFormat="1" ht="16.5" customHeight="1">
      <c r="A55" s="7"/>
      <c r="B55" s="114"/>
      <c r="C55" s="115"/>
      <c r="D55" s="116" t="s">
        <v>77</v>
      </c>
      <c r="E55" s="116"/>
      <c r="F55" s="116"/>
      <c r="G55" s="116"/>
      <c r="H55" s="116"/>
      <c r="I55" s="117"/>
      <c r="J55" s="116" t="s">
        <v>78</v>
      </c>
      <c r="K55" s="116"/>
      <c r="L55" s="116"/>
      <c r="M55" s="116"/>
      <c r="N55" s="116"/>
      <c r="O55" s="116"/>
      <c r="P55" s="116"/>
      <c r="Q55" s="116"/>
      <c r="R55" s="116"/>
      <c r="S55" s="116"/>
      <c r="T55" s="116"/>
      <c r="U55" s="116"/>
      <c r="V55" s="116"/>
      <c r="W55" s="116"/>
      <c r="X55" s="116"/>
      <c r="Y55" s="116"/>
      <c r="Z55" s="116"/>
      <c r="AA55" s="116"/>
      <c r="AB55" s="116"/>
      <c r="AC55" s="116"/>
      <c r="AD55" s="116"/>
      <c r="AE55" s="116"/>
      <c r="AF55" s="116"/>
      <c r="AG55" s="118">
        <f>ROUND(SUM(AG56:AG59),2)</f>
        <v>0</v>
      </c>
      <c r="AH55" s="117"/>
      <c r="AI55" s="117"/>
      <c r="AJ55" s="117"/>
      <c r="AK55" s="117"/>
      <c r="AL55" s="117"/>
      <c r="AM55" s="117"/>
      <c r="AN55" s="119">
        <f>SUM(AG55,AT55)</f>
        <v>0</v>
      </c>
      <c r="AO55" s="117"/>
      <c r="AP55" s="117"/>
      <c r="AQ55" s="120" t="s">
        <v>79</v>
      </c>
      <c r="AR55" s="121"/>
      <c r="AS55" s="122">
        <f>ROUND(SUM(AS56:AS59),2)</f>
        <v>0</v>
      </c>
      <c r="AT55" s="123">
        <f>ROUND(SUM(AV55:AW55),2)</f>
        <v>0</v>
      </c>
      <c r="AU55" s="124">
        <f>ROUND(SUM(AU56:AU59),5)</f>
        <v>0</v>
      </c>
      <c r="AV55" s="123">
        <f>ROUND(AZ55*L29,2)</f>
        <v>0</v>
      </c>
      <c r="AW55" s="123">
        <f>ROUND(BA55*L30,2)</f>
        <v>0</v>
      </c>
      <c r="AX55" s="123">
        <f>ROUND(BB55*L29,2)</f>
        <v>0</v>
      </c>
      <c r="AY55" s="123">
        <f>ROUND(BC55*L30,2)</f>
        <v>0</v>
      </c>
      <c r="AZ55" s="123">
        <f>ROUND(SUM(AZ56:AZ59),2)</f>
        <v>0</v>
      </c>
      <c r="BA55" s="123">
        <f>ROUND(SUM(BA56:BA59),2)</f>
        <v>0</v>
      </c>
      <c r="BB55" s="123">
        <f>ROUND(SUM(BB56:BB59),2)</f>
        <v>0</v>
      </c>
      <c r="BC55" s="123">
        <f>ROUND(SUM(BC56:BC59),2)</f>
        <v>0</v>
      </c>
      <c r="BD55" s="125">
        <f>ROUND(SUM(BD56:BD59),2)</f>
        <v>0</v>
      </c>
      <c r="BE55" s="7"/>
      <c r="BS55" s="126" t="s">
        <v>72</v>
      </c>
      <c r="BT55" s="126" t="s">
        <v>77</v>
      </c>
      <c r="BU55" s="126" t="s">
        <v>74</v>
      </c>
      <c r="BV55" s="126" t="s">
        <v>75</v>
      </c>
      <c r="BW55" s="126" t="s">
        <v>80</v>
      </c>
      <c r="BX55" s="126" t="s">
        <v>5</v>
      </c>
      <c r="CL55" s="126" t="s">
        <v>19</v>
      </c>
      <c r="CM55" s="126" t="s">
        <v>81</v>
      </c>
    </row>
    <row r="56" s="4" customFormat="1" ht="16.5" customHeight="1">
      <c r="A56" s="127" t="s">
        <v>82</v>
      </c>
      <c r="B56" s="66"/>
      <c r="C56" s="128"/>
      <c r="D56" s="128"/>
      <c r="E56" s="129" t="s">
        <v>83</v>
      </c>
      <c r="F56" s="129"/>
      <c r="G56" s="129"/>
      <c r="H56" s="129"/>
      <c r="I56" s="129"/>
      <c r="J56" s="128"/>
      <c r="K56" s="129" t="s">
        <v>84</v>
      </c>
      <c r="L56" s="129"/>
      <c r="M56" s="129"/>
      <c r="N56" s="129"/>
      <c r="O56" s="129"/>
      <c r="P56" s="129"/>
      <c r="Q56" s="129"/>
      <c r="R56" s="129"/>
      <c r="S56" s="129"/>
      <c r="T56" s="129"/>
      <c r="U56" s="129"/>
      <c r="V56" s="129"/>
      <c r="W56" s="129"/>
      <c r="X56" s="129"/>
      <c r="Y56" s="129"/>
      <c r="Z56" s="129"/>
      <c r="AA56" s="129"/>
      <c r="AB56" s="129"/>
      <c r="AC56" s="129"/>
      <c r="AD56" s="129"/>
      <c r="AE56" s="129"/>
      <c r="AF56" s="129"/>
      <c r="AG56" s="130">
        <f>'1-1 - fasáda'!J32</f>
        <v>0</v>
      </c>
      <c r="AH56" s="128"/>
      <c r="AI56" s="128"/>
      <c r="AJ56" s="128"/>
      <c r="AK56" s="128"/>
      <c r="AL56" s="128"/>
      <c r="AM56" s="128"/>
      <c r="AN56" s="130">
        <f>SUM(AG56,AT56)</f>
        <v>0</v>
      </c>
      <c r="AO56" s="128"/>
      <c r="AP56" s="128"/>
      <c r="AQ56" s="131" t="s">
        <v>85</v>
      </c>
      <c r="AR56" s="68"/>
      <c r="AS56" s="132">
        <v>0</v>
      </c>
      <c r="AT56" s="133">
        <f>ROUND(SUM(AV56:AW56),2)</f>
        <v>0</v>
      </c>
      <c r="AU56" s="134">
        <f>'1-1 - fasáda'!P103</f>
        <v>0</v>
      </c>
      <c r="AV56" s="133">
        <f>'1-1 - fasáda'!J35</f>
        <v>0</v>
      </c>
      <c r="AW56" s="133">
        <f>'1-1 - fasáda'!J36</f>
        <v>0</v>
      </c>
      <c r="AX56" s="133">
        <f>'1-1 - fasáda'!J37</f>
        <v>0</v>
      </c>
      <c r="AY56" s="133">
        <f>'1-1 - fasáda'!J38</f>
        <v>0</v>
      </c>
      <c r="AZ56" s="133">
        <f>'1-1 - fasáda'!F35</f>
        <v>0</v>
      </c>
      <c r="BA56" s="133">
        <f>'1-1 - fasáda'!F36</f>
        <v>0</v>
      </c>
      <c r="BB56" s="133">
        <f>'1-1 - fasáda'!F37</f>
        <v>0</v>
      </c>
      <c r="BC56" s="133">
        <f>'1-1 - fasáda'!F38</f>
        <v>0</v>
      </c>
      <c r="BD56" s="135">
        <f>'1-1 - fasáda'!F39</f>
        <v>0</v>
      </c>
      <c r="BE56" s="4"/>
      <c r="BT56" s="136" t="s">
        <v>81</v>
      </c>
      <c r="BV56" s="136" t="s">
        <v>75</v>
      </c>
      <c r="BW56" s="136" t="s">
        <v>86</v>
      </c>
      <c r="BX56" s="136" t="s">
        <v>80</v>
      </c>
      <c r="CL56" s="136" t="s">
        <v>19</v>
      </c>
    </row>
    <row r="57" s="4" customFormat="1" ht="16.5" customHeight="1">
      <c r="A57" s="127" t="s">
        <v>82</v>
      </c>
      <c r="B57" s="66"/>
      <c r="C57" s="128"/>
      <c r="D57" s="128"/>
      <c r="E57" s="129" t="s">
        <v>87</v>
      </c>
      <c r="F57" s="129"/>
      <c r="G57" s="129"/>
      <c r="H57" s="129"/>
      <c r="I57" s="129"/>
      <c r="J57" s="128"/>
      <c r="K57" s="129" t="s">
        <v>88</v>
      </c>
      <c r="L57" s="129"/>
      <c r="M57" s="129"/>
      <c r="N57" s="129"/>
      <c r="O57" s="129"/>
      <c r="P57" s="129"/>
      <c r="Q57" s="129"/>
      <c r="R57" s="129"/>
      <c r="S57" s="129"/>
      <c r="T57" s="129"/>
      <c r="U57" s="129"/>
      <c r="V57" s="129"/>
      <c r="W57" s="129"/>
      <c r="X57" s="129"/>
      <c r="Y57" s="129"/>
      <c r="Z57" s="129"/>
      <c r="AA57" s="129"/>
      <c r="AB57" s="129"/>
      <c r="AC57" s="129"/>
      <c r="AD57" s="129"/>
      <c r="AE57" s="129"/>
      <c r="AF57" s="129"/>
      <c r="AG57" s="130">
        <f>'1-2 - střecha'!J32</f>
        <v>0</v>
      </c>
      <c r="AH57" s="128"/>
      <c r="AI57" s="128"/>
      <c r="AJ57" s="128"/>
      <c r="AK57" s="128"/>
      <c r="AL57" s="128"/>
      <c r="AM57" s="128"/>
      <c r="AN57" s="130">
        <f>SUM(AG57,AT57)</f>
        <v>0</v>
      </c>
      <c r="AO57" s="128"/>
      <c r="AP57" s="128"/>
      <c r="AQ57" s="131" t="s">
        <v>85</v>
      </c>
      <c r="AR57" s="68"/>
      <c r="AS57" s="132">
        <v>0</v>
      </c>
      <c r="AT57" s="133">
        <f>ROUND(SUM(AV57:AW57),2)</f>
        <v>0</v>
      </c>
      <c r="AU57" s="134">
        <f>'1-2 - střecha'!P97</f>
        <v>0</v>
      </c>
      <c r="AV57" s="133">
        <f>'1-2 - střecha'!J35</f>
        <v>0</v>
      </c>
      <c r="AW57" s="133">
        <f>'1-2 - střecha'!J36</f>
        <v>0</v>
      </c>
      <c r="AX57" s="133">
        <f>'1-2 - střecha'!J37</f>
        <v>0</v>
      </c>
      <c r="AY57" s="133">
        <f>'1-2 - střecha'!J38</f>
        <v>0</v>
      </c>
      <c r="AZ57" s="133">
        <f>'1-2 - střecha'!F35</f>
        <v>0</v>
      </c>
      <c r="BA57" s="133">
        <f>'1-2 - střecha'!F36</f>
        <v>0</v>
      </c>
      <c r="BB57" s="133">
        <f>'1-2 - střecha'!F37</f>
        <v>0</v>
      </c>
      <c r="BC57" s="133">
        <f>'1-2 - střecha'!F38</f>
        <v>0</v>
      </c>
      <c r="BD57" s="135">
        <f>'1-2 - střecha'!F39</f>
        <v>0</v>
      </c>
      <c r="BE57" s="4"/>
      <c r="BT57" s="136" t="s">
        <v>81</v>
      </c>
      <c r="BV57" s="136" t="s">
        <v>75</v>
      </c>
      <c r="BW57" s="136" t="s">
        <v>89</v>
      </c>
      <c r="BX57" s="136" t="s">
        <v>80</v>
      </c>
      <c r="CL57" s="136" t="s">
        <v>19</v>
      </c>
    </row>
    <row r="58" s="4" customFormat="1" ht="16.5" customHeight="1">
      <c r="A58" s="127" t="s">
        <v>82</v>
      </c>
      <c r="B58" s="66"/>
      <c r="C58" s="128"/>
      <c r="D58" s="128"/>
      <c r="E58" s="129" t="s">
        <v>90</v>
      </c>
      <c r="F58" s="129"/>
      <c r="G58" s="129"/>
      <c r="H58" s="129"/>
      <c r="I58" s="129"/>
      <c r="J58" s="128"/>
      <c r="K58" s="129" t="s">
        <v>91</v>
      </c>
      <c r="L58" s="129"/>
      <c r="M58" s="129"/>
      <c r="N58" s="129"/>
      <c r="O58" s="129"/>
      <c r="P58" s="129"/>
      <c r="Q58" s="129"/>
      <c r="R58" s="129"/>
      <c r="S58" s="129"/>
      <c r="T58" s="129"/>
      <c r="U58" s="129"/>
      <c r="V58" s="129"/>
      <c r="W58" s="129"/>
      <c r="X58" s="129"/>
      <c r="Y58" s="129"/>
      <c r="Z58" s="129"/>
      <c r="AA58" s="129"/>
      <c r="AB58" s="129"/>
      <c r="AC58" s="129"/>
      <c r="AD58" s="129"/>
      <c r="AE58" s="129"/>
      <c r="AF58" s="129"/>
      <c r="AG58" s="130">
        <f>'1-3 - elektroinstalace'!J32</f>
        <v>0</v>
      </c>
      <c r="AH58" s="128"/>
      <c r="AI58" s="128"/>
      <c r="AJ58" s="128"/>
      <c r="AK58" s="128"/>
      <c r="AL58" s="128"/>
      <c r="AM58" s="128"/>
      <c r="AN58" s="130">
        <f>SUM(AG58,AT58)</f>
        <v>0</v>
      </c>
      <c r="AO58" s="128"/>
      <c r="AP58" s="128"/>
      <c r="AQ58" s="131" t="s">
        <v>85</v>
      </c>
      <c r="AR58" s="68"/>
      <c r="AS58" s="132">
        <v>0</v>
      </c>
      <c r="AT58" s="133">
        <f>ROUND(SUM(AV58:AW58),2)</f>
        <v>0</v>
      </c>
      <c r="AU58" s="134">
        <f>'1-3 - elektroinstalace'!P90</f>
        <v>0</v>
      </c>
      <c r="AV58" s="133">
        <f>'1-3 - elektroinstalace'!J35</f>
        <v>0</v>
      </c>
      <c r="AW58" s="133">
        <f>'1-3 - elektroinstalace'!J36</f>
        <v>0</v>
      </c>
      <c r="AX58" s="133">
        <f>'1-3 - elektroinstalace'!J37</f>
        <v>0</v>
      </c>
      <c r="AY58" s="133">
        <f>'1-3 - elektroinstalace'!J38</f>
        <v>0</v>
      </c>
      <c r="AZ58" s="133">
        <f>'1-3 - elektroinstalace'!F35</f>
        <v>0</v>
      </c>
      <c r="BA58" s="133">
        <f>'1-3 - elektroinstalace'!F36</f>
        <v>0</v>
      </c>
      <c r="BB58" s="133">
        <f>'1-3 - elektroinstalace'!F37</f>
        <v>0</v>
      </c>
      <c r="BC58" s="133">
        <f>'1-3 - elektroinstalace'!F38</f>
        <v>0</v>
      </c>
      <c r="BD58" s="135">
        <f>'1-3 - elektroinstalace'!F39</f>
        <v>0</v>
      </c>
      <c r="BE58" s="4"/>
      <c r="BT58" s="136" t="s">
        <v>81</v>
      </c>
      <c r="BV58" s="136" t="s">
        <v>75</v>
      </c>
      <c r="BW58" s="136" t="s">
        <v>92</v>
      </c>
      <c r="BX58" s="136" t="s">
        <v>80</v>
      </c>
      <c r="CL58" s="136" t="s">
        <v>19</v>
      </c>
    </row>
    <row r="59" s="4" customFormat="1" ht="16.5" customHeight="1">
      <c r="A59" s="127" t="s">
        <v>82</v>
      </c>
      <c r="B59" s="66"/>
      <c r="C59" s="128"/>
      <c r="D59" s="128"/>
      <c r="E59" s="129" t="s">
        <v>93</v>
      </c>
      <c r="F59" s="129"/>
      <c r="G59" s="129"/>
      <c r="H59" s="129"/>
      <c r="I59" s="129"/>
      <c r="J59" s="128"/>
      <c r="K59" s="129" t="s">
        <v>94</v>
      </c>
      <c r="L59" s="129"/>
      <c r="M59" s="129"/>
      <c r="N59" s="129"/>
      <c r="O59" s="129"/>
      <c r="P59" s="129"/>
      <c r="Q59" s="129"/>
      <c r="R59" s="129"/>
      <c r="S59" s="129"/>
      <c r="T59" s="129"/>
      <c r="U59" s="129"/>
      <c r="V59" s="129"/>
      <c r="W59" s="129"/>
      <c r="X59" s="129"/>
      <c r="Y59" s="129"/>
      <c r="Z59" s="129"/>
      <c r="AA59" s="129"/>
      <c r="AB59" s="129"/>
      <c r="AC59" s="129"/>
      <c r="AD59" s="129"/>
      <c r="AE59" s="129"/>
      <c r="AF59" s="129"/>
      <c r="AG59" s="130">
        <f>'1-4 - slaboproud'!J32</f>
        <v>0</v>
      </c>
      <c r="AH59" s="128"/>
      <c r="AI59" s="128"/>
      <c r="AJ59" s="128"/>
      <c r="AK59" s="128"/>
      <c r="AL59" s="128"/>
      <c r="AM59" s="128"/>
      <c r="AN59" s="130">
        <f>SUM(AG59,AT59)</f>
        <v>0</v>
      </c>
      <c r="AO59" s="128"/>
      <c r="AP59" s="128"/>
      <c r="AQ59" s="131" t="s">
        <v>85</v>
      </c>
      <c r="AR59" s="68"/>
      <c r="AS59" s="132">
        <v>0</v>
      </c>
      <c r="AT59" s="133">
        <f>ROUND(SUM(AV59:AW59),2)</f>
        <v>0</v>
      </c>
      <c r="AU59" s="134">
        <f>'1-4 - slaboproud'!P87</f>
        <v>0</v>
      </c>
      <c r="AV59" s="133">
        <f>'1-4 - slaboproud'!J35</f>
        <v>0</v>
      </c>
      <c r="AW59" s="133">
        <f>'1-4 - slaboproud'!J36</f>
        <v>0</v>
      </c>
      <c r="AX59" s="133">
        <f>'1-4 - slaboproud'!J37</f>
        <v>0</v>
      </c>
      <c r="AY59" s="133">
        <f>'1-4 - slaboproud'!J38</f>
        <v>0</v>
      </c>
      <c r="AZ59" s="133">
        <f>'1-4 - slaboproud'!F35</f>
        <v>0</v>
      </c>
      <c r="BA59" s="133">
        <f>'1-4 - slaboproud'!F36</f>
        <v>0</v>
      </c>
      <c r="BB59" s="133">
        <f>'1-4 - slaboproud'!F37</f>
        <v>0</v>
      </c>
      <c r="BC59" s="133">
        <f>'1-4 - slaboproud'!F38</f>
        <v>0</v>
      </c>
      <c r="BD59" s="135">
        <f>'1-4 - slaboproud'!F39</f>
        <v>0</v>
      </c>
      <c r="BE59" s="4"/>
      <c r="BT59" s="136" t="s">
        <v>81</v>
      </c>
      <c r="BV59" s="136" t="s">
        <v>75</v>
      </c>
      <c r="BW59" s="136" t="s">
        <v>95</v>
      </c>
      <c r="BX59" s="136" t="s">
        <v>80</v>
      </c>
      <c r="CL59" s="136" t="s">
        <v>19</v>
      </c>
    </row>
    <row r="60" s="7" customFormat="1" ht="37.5" customHeight="1">
      <c r="A60" s="127" t="s">
        <v>82</v>
      </c>
      <c r="B60" s="114"/>
      <c r="C60" s="115"/>
      <c r="D60" s="116" t="s">
        <v>81</v>
      </c>
      <c r="E60" s="116"/>
      <c r="F60" s="116"/>
      <c r="G60" s="116"/>
      <c r="H60" s="116"/>
      <c r="I60" s="117"/>
      <c r="J60" s="116" t="s">
        <v>96</v>
      </c>
      <c r="K60" s="116"/>
      <c r="L60" s="116"/>
      <c r="M60" s="116"/>
      <c r="N60" s="116"/>
      <c r="O60" s="116"/>
      <c r="P60" s="116"/>
      <c r="Q60" s="116"/>
      <c r="R60" s="116"/>
      <c r="S60" s="116"/>
      <c r="T60" s="116"/>
      <c r="U60" s="116"/>
      <c r="V60" s="116"/>
      <c r="W60" s="116"/>
      <c r="X60" s="116"/>
      <c r="Y60" s="116"/>
      <c r="Z60" s="116"/>
      <c r="AA60" s="116"/>
      <c r="AB60" s="116"/>
      <c r="AC60" s="116"/>
      <c r="AD60" s="116"/>
      <c r="AE60" s="116"/>
      <c r="AF60" s="116"/>
      <c r="AG60" s="119">
        <f>'2 - 2.etapa- přesahy fasá...'!J30</f>
        <v>0</v>
      </c>
      <c r="AH60" s="117"/>
      <c r="AI60" s="117"/>
      <c r="AJ60" s="117"/>
      <c r="AK60" s="117"/>
      <c r="AL60" s="117"/>
      <c r="AM60" s="117"/>
      <c r="AN60" s="119">
        <f>SUM(AG60,AT60)</f>
        <v>0</v>
      </c>
      <c r="AO60" s="117"/>
      <c r="AP60" s="117"/>
      <c r="AQ60" s="120" t="s">
        <v>79</v>
      </c>
      <c r="AR60" s="121"/>
      <c r="AS60" s="122">
        <v>0</v>
      </c>
      <c r="AT60" s="123">
        <f>ROUND(SUM(AV60:AW60),2)</f>
        <v>0</v>
      </c>
      <c r="AU60" s="124">
        <f>'2 - 2.etapa- přesahy fasá...'!P92</f>
        <v>0</v>
      </c>
      <c r="AV60" s="123">
        <f>'2 - 2.etapa- přesahy fasá...'!J33</f>
        <v>0</v>
      </c>
      <c r="AW60" s="123">
        <f>'2 - 2.etapa- přesahy fasá...'!J34</f>
        <v>0</v>
      </c>
      <c r="AX60" s="123">
        <f>'2 - 2.etapa- přesahy fasá...'!J35</f>
        <v>0</v>
      </c>
      <c r="AY60" s="123">
        <f>'2 - 2.etapa- přesahy fasá...'!J36</f>
        <v>0</v>
      </c>
      <c r="AZ60" s="123">
        <f>'2 - 2.etapa- přesahy fasá...'!F33</f>
        <v>0</v>
      </c>
      <c r="BA60" s="123">
        <f>'2 - 2.etapa- přesahy fasá...'!F34</f>
        <v>0</v>
      </c>
      <c r="BB60" s="123">
        <f>'2 - 2.etapa- přesahy fasá...'!F35</f>
        <v>0</v>
      </c>
      <c r="BC60" s="123">
        <f>'2 - 2.etapa- přesahy fasá...'!F36</f>
        <v>0</v>
      </c>
      <c r="BD60" s="125">
        <f>'2 - 2.etapa- přesahy fasá...'!F37</f>
        <v>0</v>
      </c>
      <c r="BE60" s="7"/>
      <c r="BT60" s="126" t="s">
        <v>77</v>
      </c>
      <c r="BV60" s="126" t="s">
        <v>75</v>
      </c>
      <c r="BW60" s="126" t="s">
        <v>97</v>
      </c>
      <c r="BX60" s="126" t="s">
        <v>5</v>
      </c>
      <c r="CL60" s="126" t="s">
        <v>19</v>
      </c>
      <c r="CM60" s="126" t="s">
        <v>81</v>
      </c>
    </row>
    <row r="61" s="7" customFormat="1" ht="16.5" customHeight="1">
      <c r="A61" s="127" t="s">
        <v>82</v>
      </c>
      <c r="B61" s="114"/>
      <c r="C61" s="115"/>
      <c r="D61" s="116" t="s">
        <v>98</v>
      </c>
      <c r="E61" s="116"/>
      <c r="F61" s="116"/>
      <c r="G61" s="116"/>
      <c r="H61" s="116"/>
      <c r="I61" s="117"/>
      <c r="J61" s="116" t="s">
        <v>98</v>
      </c>
      <c r="K61" s="116"/>
      <c r="L61" s="116"/>
      <c r="M61" s="116"/>
      <c r="N61" s="116"/>
      <c r="O61" s="116"/>
      <c r="P61" s="116"/>
      <c r="Q61" s="116"/>
      <c r="R61" s="116"/>
      <c r="S61" s="116"/>
      <c r="T61" s="116"/>
      <c r="U61" s="116"/>
      <c r="V61" s="116"/>
      <c r="W61" s="116"/>
      <c r="X61" s="116"/>
      <c r="Y61" s="116"/>
      <c r="Z61" s="116"/>
      <c r="AA61" s="116"/>
      <c r="AB61" s="116"/>
      <c r="AC61" s="116"/>
      <c r="AD61" s="116"/>
      <c r="AE61" s="116"/>
      <c r="AF61" s="116"/>
      <c r="AG61" s="119">
        <f>'VRN - VRN'!J30</f>
        <v>0</v>
      </c>
      <c r="AH61" s="117"/>
      <c r="AI61" s="117"/>
      <c r="AJ61" s="117"/>
      <c r="AK61" s="117"/>
      <c r="AL61" s="117"/>
      <c r="AM61" s="117"/>
      <c r="AN61" s="119">
        <f>SUM(AG61,AT61)</f>
        <v>0</v>
      </c>
      <c r="AO61" s="117"/>
      <c r="AP61" s="117"/>
      <c r="AQ61" s="120" t="s">
        <v>79</v>
      </c>
      <c r="AR61" s="121"/>
      <c r="AS61" s="137">
        <v>0</v>
      </c>
      <c r="AT61" s="138">
        <f>ROUND(SUM(AV61:AW61),2)</f>
        <v>0</v>
      </c>
      <c r="AU61" s="139">
        <f>'VRN - VRN'!P83</f>
        <v>0</v>
      </c>
      <c r="AV61" s="138">
        <f>'VRN - VRN'!J33</f>
        <v>0</v>
      </c>
      <c r="AW61" s="138">
        <f>'VRN - VRN'!J34</f>
        <v>0</v>
      </c>
      <c r="AX61" s="138">
        <f>'VRN - VRN'!J35</f>
        <v>0</v>
      </c>
      <c r="AY61" s="138">
        <f>'VRN - VRN'!J36</f>
        <v>0</v>
      </c>
      <c r="AZ61" s="138">
        <f>'VRN - VRN'!F33</f>
        <v>0</v>
      </c>
      <c r="BA61" s="138">
        <f>'VRN - VRN'!F34</f>
        <v>0</v>
      </c>
      <c r="BB61" s="138">
        <f>'VRN - VRN'!F35</f>
        <v>0</v>
      </c>
      <c r="BC61" s="138">
        <f>'VRN - VRN'!F36</f>
        <v>0</v>
      </c>
      <c r="BD61" s="140">
        <f>'VRN - VRN'!F37</f>
        <v>0</v>
      </c>
      <c r="BE61" s="7"/>
      <c r="BT61" s="126" t="s">
        <v>77</v>
      </c>
      <c r="BV61" s="126" t="s">
        <v>75</v>
      </c>
      <c r="BW61" s="126" t="s">
        <v>99</v>
      </c>
      <c r="BX61" s="126" t="s">
        <v>5</v>
      </c>
      <c r="CL61" s="126" t="s">
        <v>19</v>
      </c>
      <c r="CM61" s="126" t="s">
        <v>81</v>
      </c>
    </row>
    <row r="62" s="2" customFormat="1" ht="30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43"/>
      <c r="M62" s="43"/>
      <c r="N62" s="43"/>
      <c r="O62" s="43"/>
      <c r="P62" s="43"/>
      <c r="Q62" s="43"/>
      <c r="R62" s="43"/>
      <c r="S62" s="43"/>
      <c r="T62" s="43"/>
      <c r="U62" s="43"/>
      <c r="V62" s="43"/>
      <c r="W62" s="43"/>
      <c r="X62" s="43"/>
      <c r="Y62" s="43"/>
      <c r="Z62" s="43"/>
      <c r="AA62" s="43"/>
      <c r="AB62" s="43"/>
      <c r="AC62" s="43"/>
      <c r="AD62" s="43"/>
      <c r="AE62" s="43"/>
      <c r="AF62" s="43"/>
      <c r="AG62" s="43"/>
      <c r="AH62" s="43"/>
      <c r="AI62" s="43"/>
      <c r="AJ62" s="43"/>
      <c r="AK62" s="43"/>
      <c r="AL62" s="43"/>
      <c r="AM62" s="43"/>
      <c r="AN62" s="43"/>
      <c r="AO62" s="43"/>
      <c r="AP62" s="43"/>
      <c r="AQ62" s="43"/>
      <c r="AR62" s="47"/>
      <c r="AS62" s="41"/>
      <c r="AT62" s="41"/>
      <c r="AU62" s="41"/>
      <c r="AV62" s="41"/>
      <c r="AW62" s="41"/>
      <c r="AX62" s="41"/>
      <c r="AY62" s="41"/>
      <c r="AZ62" s="41"/>
      <c r="BA62" s="41"/>
      <c r="BB62" s="41"/>
      <c r="BC62" s="41"/>
      <c r="BD62" s="41"/>
      <c r="BE62" s="41"/>
    </row>
    <row r="63" s="2" customFormat="1" ht="6.96" customHeight="1">
      <c r="A63" s="41"/>
      <c r="B63" s="62"/>
      <c r="C63" s="63"/>
      <c r="D63" s="63"/>
      <c r="E63" s="63"/>
      <c r="F63" s="63"/>
      <c r="G63" s="63"/>
      <c r="H63" s="63"/>
      <c r="I63" s="63"/>
      <c r="J63" s="63"/>
      <c r="K63" s="63"/>
      <c r="L63" s="63"/>
      <c r="M63" s="63"/>
      <c r="N63" s="63"/>
      <c r="O63" s="63"/>
      <c r="P63" s="63"/>
      <c r="Q63" s="63"/>
      <c r="R63" s="63"/>
      <c r="S63" s="63"/>
      <c r="T63" s="63"/>
      <c r="U63" s="63"/>
      <c r="V63" s="63"/>
      <c r="W63" s="63"/>
      <c r="X63" s="63"/>
      <c r="Y63" s="63"/>
      <c r="Z63" s="63"/>
      <c r="AA63" s="63"/>
      <c r="AB63" s="63"/>
      <c r="AC63" s="63"/>
      <c r="AD63" s="63"/>
      <c r="AE63" s="63"/>
      <c r="AF63" s="63"/>
      <c r="AG63" s="63"/>
      <c r="AH63" s="63"/>
      <c r="AI63" s="63"/>
      <c r="AJ63" s="63"/>
      <c r="AK63" s="63"/>
      <c r="AL63" s="63"/>
      <c r="AM63" s="63"/>
      <c r="AN63" s="63"/>
      <c r="AO63" s="63"/>
      <c r="AP63" s="63"/>
      <c r="AQ63" s="63"/>
      <c r="AR63" s="47"/>
      <c r="AS63" s="41"/>
      <c r="AT63" s="41"/>
      <c r="AU63" s="41"/>
      <c r="AV63" s="41"/>
      <c r="AW63" s="41"/>
      <c r="AX63" s="41"/>
      <c r="AY63" s="41"/>
      <c r="AZ63" s="41"/>
      <c r="BA63" s="41"/>
      <c r="BB63" s="41"/>
      <c r="BC63" s="41"/>
      <c r="BD63" s="41"/>
      <c r="BE63" s="41"/>
    </row>
  </sheetData>
  <sheetProtection sheet="1" formatColumns="0" formatRows="0" objects="1" scenarios="1" spinCount="100000" saltValue="bMKS/VtLNnzVBkZJ2plcVUAdVcwzAs5f8GsPDATfrpGVhenruB09Cl4gc8F1RSGLFOh4/K14zunyfOapGZxAPg==" hashValue="8ff92skyCLbU4guBA1lVcv5hiwQetiHFpNOOeHBmcEHUaiC+i6Ywr/EJ8gTDKL2epoLuYqbJlDwESqG902vbVQ==" algorithmName="SHA-512" password="CB6D"/>
  <mergeCells count="66">
    <mergeCell ref="L45:AO45"/>
    <mergeCell ref="AM47:AN47"/>
    <mergeCell ref="AS49:AT51"/>
    <mergeCell ref="AM49:AP49"/>
    <mergeCell ref="AM50:AP50"/>
    <mergeCell ref="C52:G52"/>
    <mergeCell ref="AG52:AM52"/>
    <mergeCell ref="AN52:AP52"/>
    <mergeCell ref="I52:AF52"/>
    <mergeCell ref="AG55:AM55"/>
    <mergeCell ref="AN55:AP55"/>
    <mergeCell ref="J55:AF55"/>
    <mergeCell ref="D55:H55"/>
    <mergeCell ref="AN56:AP56"/>
    <mergeCell ref="E56:I56"/>
    <mergeCell ref="K56:AF56"/>
    <mergeCell ref="AG56:AM56"/>
    <mergeCell ref="K57:AF57"/>
    <mergeCell ref="AN57:AP57"/>
    <mergeCell ref="E57:I57"/>
    <mergeCell ref="AG57:AM57"/>
    <mergeCell ref="AG58:AM58"/>
    <mergeCell ref="AN58:AP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D60:H60"/>
    <mergeCell ref="J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AK29:AO29"/>
    <mergeCell ref="L29:P29"/>
    <mergeCell ref="W29:AE29"/>
    <mergeCell ref="W30:AE30"/>
    <mergeCell ref="AK30:AO30"/>
    <mergeCell ref="L30:P30"/>
    <mergeCell ref="AK31:AO31"/>
    <mergeCell ref="W31:AE31"/>
    <mergeCell ref="L31:P31"/>
    <mergeCell ref="L32:P32"/>
    <mergeCell ref="W32:AE32"/>
    <mergeCell ref="AK32:AO32"/>
    <mergeCell ref="L33:P33"/>
    <mergeCell ref="AK33:AO33"/>
    <mergeCell ref="W33:AE33"/>
    <mergeCell ref="AK35:AO35"/>
    <mergeCell ref="X35:AB35"/>
    <mergeCell ref="AR2:BE2"/>
  </mergeCells>
  <hyperlinks>
    <hyperlink ref="A56" location="'1-1 - fasáda'!C2" display="/"/>
    <hyperlink ref="A57" location="'1-2 - střecha'!C2" display="/"/>
    <hyperlink ref="A58" location="'1-3 - elektroinstalace'!C2" display="/"/>
    <hyperlink ref="A59" location="'1-4 - slaboproud'!C2" display="/"/>
    <hyperlink ref="A60" location="'2 - 2.etapa- přesahy fasá...'!C2" display="/"/>
    <hyperlink ref="A61" location="'VRN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86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ZATEPLENÍ FASÁD A STŘECHY TĚLOCVIČNY ZŠ Louny, Přemyslovců 2209</v>
      </c>
      <c r="F7" s="145"/>
      <c r="G7" s="145"/>
      <c r="H7" s="145"/>
      <c r="L7" s="23"/>
    </row>
    <row r="8" s="1" customFormat="1" ht="12" customHeight="1">
      <c r="B8" s="23"/>
      <c r="D8" s="145" t="s">
        <v>101</v>
      </c>
      <c r="L8" s="23"/>
    </row>
    <row r="9" s="2" customFormat="1" ht="16.5" customHeight="1">
      <c r="A9" s="41"/>
      <c r="B9" s="47"/>
      <c r="C9" s="41"/>
      <c r="D9" s="41"/>
      <c r="E9" s="146" t="s">
        <v>102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103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104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7. 1. 2025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32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33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37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39</v>
      </c>
      <c r="E32" s="41"/>
      <c r="F32" s="41"/>
      <c r="G32" s="41"/>
      <c r="H32" s="41"/>
      <c r="I32" s="41"/>
      <c r="J32" s="156">
        <f>ROUND(J103,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41</v>
      </c>
      <c r="G34" s="41"/>
      <c r="H34" s="41"/>
      <c r="I34" s="157" t="s">
        <v>40</v>
      </c>
      <c r="J34" s="157" t="s">
        <v>42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43</v>
      </c>
      <c r="E35" s="145" t="s">
        <v>44</v>
      </c>
      <c r="F35" s="159">
        <f>ROUND((SUM(BE103:BE826)),  2)</f>
        <v>0</v>
      </c>
      <c r="G35" s="41"/>
      <c r="H35" s="41"/>
      <c r="I35" s="160">
        <v>0.20999999999999999</v>
      </c>
      <c r="J35" s="159">
        <f>ROUND(((SUM(BE103:BE826))*I35),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45</v>
      </c>
      <c r="F36" s="159">
        <f>ROUND((SUM(BF103:BF826)),  2)</f>
        <v>0</v>
      </c>
      <c r="G36" s="41"/>
      <c r="H36" s="41"/>
      <c r="I36" s="160">
        <v>0.12</v>
      </c>
      <c r="J36" s="159">
        <f>ROUND(((SUM(BF103:BF826))*I36),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ROUND((SUM(BG103:BG826)),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47</v>
      </c>
      <c r="F38" s="159">
        <f>ROUND((SUM(BH103:BH826)),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48</v>
      </c>
      <c r="F39" s="159">
        <f>ROUND((SUM(BI103:BI826)),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105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ZATEPLENÍ FASÁD A STŘECHY TĚLOCVIČNY ZŠ Louny, Přemyslovců 2209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102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103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1-1 - fasáda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ZŠ Louny, Přemyslovců 2209</v>
      </c>
      <c r="G56" s="43"/>
      <c r="H56" s="43"/>
      <c r="I56" s="35" t="s">
        <v>23</v>
      </c>
      <c r="J56" s="75" t="str">
        <f>IF(J14="","",J14)</f>
        <v>7. 1. 2025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Louny</v>
      </c>
      <c r="G58" s="43"/>
      <c r="H58" s="43"/>
      <c r="I58" s="35" t="s">
        <v>31</v>
      </c>
      <c r="J58" s="39" t="str">
        <f>E23</f>
        <v>RYSIK Design,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106</v>
      </c>
      <c r="D61" s="174"/>
      <c r="E61" s="174"/>
      <c r="F61" s="174"/>
      <c r="G61" s="174"/>
      <c r="H61" s="174"/>
      <c r="I61" s="174"/>
      <c r="J61" s="175" t="s">
        <v>107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71</v>
      </c>
      <c r="D63" s="43"/>
      <c r="E63" s="43"/>
      <c r="F63" s="43"/>
      <c r="G63" s="43"/>
      <c r="H63" s="43"/>
      <c r="I63" s="43"/>
      <c r="J63" s="105">
        <f>J103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108</v>
      </c>
    </row>
    <row r="64" s="9" customFormat="1" ht="24.96" customHeight="1">
      <c r="A64" s="9"/>
      <c r="B64" s="177"/>
      <c r="C64" s="178"/>
      <c r="D64" s="179" t="s">
        <v>109</v>
      </c>
      <c r="E64" s="180"/>
      <c r="F64" s="180"/>
      <c r="G64" s="180"/>
      <c r="H64" s="180"/>
      <c r="I64" s="180"/>
      <c r="J64" s="181">
        <f>J104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110</v>
      </c>
      <c r="E65" s="185"/>
      <c r="F65" s="185"/>
      <c r="G65" s="185"/>
      <c r="H65" s="185"/>
      <c r="I65" s="185"/>
      <c r="J65" s="186">
        <f>J105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111</v>
      </c>
      <c r="E66" s="185"/>
      <c r="F66" s="185"/>
      <c r="G66" s="185"/>
      <c r="H66" s="185"/>
      <c r="I66" s="185"/>
      <c r="J66" s="186">
        <f>J164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112</v>
      </c>
      <c r="E67" s="185"/>
      <c r="F67" s="185"/>
      <c r="G67" s="185"/>
      <c r="H67" s="185"/>
      <c r="I67" s="185"/>
      <c r="J67" s="186">
        <f>J184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113</v>
      </c>
      <c r="E68" s="185"/>
      <c r="F68" s="185"/>
      <c r="G68" s="185"/>
      <c r="H68" s="185"/>
      <c r="I68" s="185"/>
      <c r="J68" s="186">
        <f>J206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114</v>
      </c>
      <c r="E69" s="185"/>
      <c r="F69" s="185"/>
      <c r="G69" s="185"/>
      <c r="H69" s="185"/>
      <c r="I69" s="185"/>
      <c r="J69" s="186">
        <f>J222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115</v>
      </c>
      <c r="E70" s="185"/>
      <c r="F70" s="185"/>
      <c r="G70" s="185"/>
      <c r="H70" s="185"/>
      <c r="I70" s="185"/>
      <c r="J70" s="186">
        <f>J428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116</v>
      </c>
      <c r="E71" s="185"/>
      <c r="F71" s="185"/>
      <c r="G71" s="185"/>
      <c r="H71" s="185"/>
      <c r="I71" s="185"/>
      <c r="J71" s="186">
        <f>J592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117</v>
      </c>
      <c r="E72" s="185"/>
      <c r="F72" s="185"/>
      <c r="G72" s="185"/>
      <c r="H72" s="185"/>
      <c r="I72" s="185"/>
      <c r="J72" s="186">
        <f>J620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9" customFormat="1" ht="24.96" customHeight="1">
      <c r="A73" s="9"/>
      <c r="B73" s="177"/>
      <c r="C73" s="178"/>
      <c r="D73" s="179" t="s">
        <v>118</v>
      </c>
      <c r="E73" s="180"/>
      <c r="F73" s="180"/>
      <c r="G73" s="180"/>
      <c r="H73" s="180"/>
      <c r="I73" s="180"/>
      <c r="J73" s="181">
        <f>J624</f>
        <v>0</v>
      </c>
      <c r="K73" s="178"/>
      <c r="L73" s="182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</row>
    <row r="74" s="10" customFormat="1" ht="19.92" customHeight="1">
      <c r="A74" s="10"/>
      <c r="B74" s="183"/>
      <c r="C74" s="128"/>
      <c r="D74" s="184" t="s">
        <v>119</v>
      </c>
      <c r="E74" s="185"/>
      <c r="F74" s="185"/>
      <c r="G74" s="185"/>
      <c r="H74" s="185"/>
      <c r="I74" s="185"/>
      <c r="J74" s="186">
        <f>J625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83"/>
      <c r="C75" s="128"/>
      <c r="D75" s="184" t="s">
        <v>120</v>
      </c>
      <c r="E75" s="185"/>
      <c r="F75" s="185"/>
      <c r="G75" s="185"/>
      <c r="H75" s="185"/>
      <c r="I75" s="185"/>
      <c r="J75" s="186">
        <f>J637</f>
        <v>0</v>
      </c>
      <c r="K75" s="128"/>
      <c r="L75" s="18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83"/>
      <c r="C76" s="128"/>
      <c r="D76" s="184" t="s">
        <v>121</v>
      </c>
      <c r="E76" s="185"/>
      <c r="F76" s="185"/>
      <c r="G76" s="185"/>
      <c r="H76" s="185"/>
      <c r="I76" s="185"/>
      <c r="J76" s="186">
        <f>J652</f>
        <v>0</v>
      </c>
      <c r="K76" s="128"/>
      <c r="L76" s="18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10" customFormat="1" ht="19.92" customHeight="1">
      <c r="A77" s="10"/>
      <c r="B77" s="183"/>
      <c r="C77" s="128"/>
      <c r="D77" s="184" t="s">
        <v>122</v>
      </c>
      <c r="E77" s="185"/>
      <c r="F77" s="185"/>
      <c r="G77" s="185"/>
      <c r="H77" s="185"/>
      <c r="I77" s="185"/>
      <c r="J77" s="186">
        <f>J674</f>
        <v>0</v>
      </c>
      <c r="K77" s="128"/>
      <c r="L77" s="187"/>
      <c r="S77" s="10"/>
      <c r="T77" s="10"/>
      <c r="U77" s="10"/>
      <c r="V77" s="10"/>
      <c r="W77" s="10"/>
      <c r="X77" s="10"/>
      <c r="Y77" s="10"/>
      <c r="Z77" s="10"/>
      <c r="AA77" s="10"/>
      <c r="AB77" s="10"/>
      <c r="AC77" s="10"/>
      <c r="AD77" s="10"/>
      <c r="AE77" s="10"/>
    </row>
    <row r="78" s="10" customFormat="1" ht="19.92" customHeight="1">
      <c r="A78" s="10"/>
      <c r="B78" s="183"/>
      <c r="C78" s="128"/>
      <c r="D78" s="184" t="s">
        <v>123</v>
      </c>
      <c r="E78" s="185"/>
      <c r="F78" s="185"/>
      <c r="G78" s="185"/>
      <c r="H78" s="185"/>
      <c r="I78" s="185"/>
      <c r="J78" s="186">
        <f>J743</f>
        <v>0</v>
      </c>
      <c r="K78" s="128"/>
      <c r="L78" s="18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83"/>
      <c r="C79" s="128"/>
      <c r="D79" s="184" t="s">
        <v>124</v>
      </c>
      <c r="E79" s="185"/>
      <c r="F79" s="185"/>
      <c r="G79" s="185"/>
      <c r="H79" s="185"/>
      <c r="I79" s="185"/>
      <c r="J79" s="186">
        <f>J766</f>
        <v>0</v>
      </c>
      <c r="K79" s="128"/>
      <c r="L79" s="18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83"/>
      <c r="C80" s="128"/>
      <c r="D80" s="184" t="s">
        <v>125</v>
      </c>
      <c r="E80" s="185"/>
      <c r="F80" s="185"/>
      <c r="G80" s="185"/>
      <c r="H80" s="185"/>
      <c r="I80" s="185"/>
      <c r="J80" s="186">
        <f>J780</f>
        <v>0</v>
      </c>
      <c r="K80" s="128"/>
      <c r="L80" s="18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83"/>
      <c r="C81" s="128"/>
      <c r="D81" s="184" t="s">
        <v>126</v>
      </c>
      <c r="E81" s="185"/>
      <c r="F81" s="185"/>
      <c r="G81" s="185"/>
      <c r="H81" s="185"/>
      <c r="I81" s="185"/>
      <c r="J81" s="186">
        <f>J820</f>
        <v>0</v>
      </c>
      <c r="K81" s="128"/>
      <c r="L81" s="18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2" customFormat="1" ht="21.84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62"/>
      <c r="C83" s="63"/>
      <c r="D83" s="63"/>
      <c r="E83" s="63"/>
      <c r="F83" s="63"/>
      <c r="G83" s="63"/>
      <c r="H83" s="63"/>
      <c r="I83" s="63"/>
      <c r="J83" s="63"/>
      <c r="K83" s="6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7" s="2" customFormat="1" ht="6.96" customHeight="1">
      <c r="A87" s="41"/>
      <c r="B87" s="64"/>
      <c r="C87" s="65"/>
      <c r="D87" s="65"/>
      <c r="E87" s="65"/>
      <c r="F87" s="65"/>
      <c r="G87" s="65"/>
      <c r="H87" s="65"/>
      <c r="I87" s="65"/>
      <c r="J87" s="65"/>
      <c r="K87" s="65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24.96" customHeight="1">
      <c r="A88" s="41"/>
      <c r="B88" s="42"/>
      <c r="C88" s="26" t="s">
        <v>127</v>
      </c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6.96" customHeight="1">
      <c r="A89" s="41"/>
      <c r="B89" s="42"/>
      <c r="C89" s="43"/>
      <c r="D89" s="43"/>
      <c r="E89" s="43"/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2" customHeight="1">
      <c r="A90" s="41"/>
      <c r="B90" s="42"/>
      <c r="C90" s="35" t="s">
        <v>16</v>
      </c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26.25" customHeight="1">
      <c r="A91" s="41"/>
      <c r="B91" s="42"/>
      <c r="C91" s="43"/>
      <c r="D91" s="43"/>
      <c r="E91" s="172" t="str">
        <f>E7</f>
        <v>ZATEPLENÍ FASÁD A STŘECHY TĚLOCVIČNY ZŠ Louny, Přemyslovců 2209</v>
      </c>
      <c r="F91" s="35"/>
      <c r="G91" s="35"/>
      <c r="H91" s="35"/>
      <c r="I91" s="43"/>
      <c r="J91" s="43"/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1" customFormat="1" ht="12" customHeight="1">
      <c r="B92" s="24"/>
      <c r="C92" s="35" t="s">
        <v>101</v>
      </c>
      <c r="D92" s="25"/>
      <c r="E92" s="25"/>
      <c r="F92" s="25"/>
      <c r="G92" s="25"/>
      <c r="H92" s="25"/>
      <c r="I92" s="25"/>
      <c r="J92" s="25"/>
      <c r="K92" s="25"/>
      <c r="L92" s="23"/>
    </row>
    <row r="93" s="2" customFormat="1" ht="16.5" customHeight="1">
      <c r="A93" s="41"/>
      <c r="B93" s="42"/>
      <c r="C93" s="43"/>
      <c r="D93" s="43"/>
      <c r="E93" s="172" t="s">
        <v>102</v>
      </c>
      <c r="F93" s="43"/>
      <c r="G93" s="43"/>
      <c r="H93" s="43"/>
      <c r="I93" s="43"/>
      <c r="J93" s="43"/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2" customHeight="1">
      <c r="A94" s="41"/>
      <c r="B94" s="42"/>
      <c r="C94" s="35" t="s">
        <v>103</v>
      </c>
      <c r="D94" s="43"/>
      <c r="E94" s="43"/>
      <c r="F94" s="43"/>
      <c r="G94" s="43"/>
      <c r="H94" s="43"/>
      <c r="I94" s="43"/>
      <c r="J94" s="43"/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6.5" customHeight="1">
      <c r="A95" s="41"/>
      <c r="B95" s="42"/>
      <c r="C95" s="43"/>
      <c r="D95" s="43"/>
      <c r="E95" s="72" t="str">
        <f>E11</f>
        <v>1-1 - fasáda</v>
      </c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2" customFormat="1" ht="6.96" customHeight="1">
      <c r="A96" s="41"/>
      <c r="B96" s="42"/>
      <c r="C96" s="43"/>
      <c r="D96" s="43"/>
      <c r="E96" s="43"/>
      <c r="F96" s="43"/>
      <c r="G96" s="43"/>
      <c r="H96" s="43"/>
      <c r="I96" s="43"/>
      <c r="J96" s="43"/>
      <c r="K96" s="43"/>
      <c r="L96" s="147"/>
      <c r="S96" s="41"/>
      <c r="T96" s="41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</row>
    <row r="97" s="2" customFormat="1" ht="12" customHeight="1">
      <c r="A97" s="41"/>
      <c r="B97" s="42"/>
      <c r="C97" s="35" t="s">
        <v>21</v>
      </c>
      <c r="D97" s="43"/>
      <c r="E97" s="43"/>
      <c r="F97" s="30" t="str">
        <f>F14</f>
        <v>ZŠ Louny, Přemyslovců 2209</v>
      </c>
      <c r="G97" s="43"/>
      <c r="H97" s="43"/>
      <c r="I97" s="35" t="s">
        <v>23</v>
      </c>
      <c r="J97" s="75" t="str">
        <f>IF(J14="","",J14)</f>
        <v>7. 1. 2025</v>
      </c>
      <c r="K97" s="43"/>
      <c r="L97" s="147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</row>
    <row r="98" s="2" customFormat="1" ht="6.96" customHeight="1">
      <c r="A98" s="41"/>
      <c r="B98" s="42"/>
      <c r="C98" s="43"/>
      <c r="D98" s="43"/>
      <c r="E98" s="43"/>
      <c r="F98" s="43"/>
      <c r="G98" s="43"/>
      <c r="H98" s="43"/>
      <c r="I98" s="43"/>
      <c r="J98" s="43"/>
      <c r="K98" s="43"/>
      <c r="L98" s="147"/>
      <c r="S98" s="41"/>
      <c r="T98" s="41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</row>
    <row r="99" s="2" customFormat="1" ht="15.15" customHeight="1">
      <c r="A99" s="41"/>
      <c r="B99" s="42"/>
      <c r="C99" s="35" t="s">
        <v>25</v>
      </c>
      <c r="D99" s="43"/>
      <c r="E99" s="43"/>
      <c r="F99" s="30" t="str">
        <f>E17</f>
        <v>Město Louny</v>
      </c>
      <c r="G99" s="43"/>
      <c r="H99" s="43"/>
      <c r="I99" s="35" t="s">
        <v>31</v>
      </c>
      <c r="J99" s="39" t="str">
        <f>E23</f>
        <v>RYSIK Design, s.r.o.</v>
      </c>
      <c r="K99" s="43"/>
      <c r="L99" s="147"/>
      <c r="S99" s="41"/>
      <c r="T99" s="41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</row>
    <row r="100" s="2" customFormat="1" ht="15.15" customHeight="1">
      <c r="A100" s="41"/>
      <c r="B100" s="42"/>
      <c r="C100" s="35" t="s">
        <v>29</v>
      </c>
      <c r="D100" s="43"/>
      <c r="E100" s="43"/>
      <c r="F100" s="30" t="str">
        <f>IF(E20="","",E20)</f>
        <v>Vyplň údaj</v>
      </c>
      <c r="G100" s="43"/>
      <c r="H100" s="43"/>
      <c r="I100" s="35" t="s">
        <v>35</v>
      </c>
      <c r="J100" s="39" t="str">
        <f>E26</f>
        <v xml:space="preserve"> </v>
      </c>
      <c r="K100" s="43"/>
      <c r="L100" s="147"/>
      <c r="S100" s="41"/>
      <c r="T100" s="41"/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</row>
    <row r="101" s="2" customFormat="1" ht="10.32" customHeight="1">
      <c r="A101" s="41"/>
      <c r="B101" s="42"/>
      <c r="C101" s="43"/>
      <c r="D101" s="43"/>
      <c r="E101" s="43"/>
      <c r="F101" s="43"/>
      <c r="G101" s="43"/>
      <c r="H101" s="43"/>
      <c r="I101" s="43"/>
      <c r="J101" s="43"/>
      <c r="K101" s="43"/>
      <c r="L101" s="147"/>
      <c r="S101" s="41"/>
      <c r="T101" s="41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</row>
    <row r="102" s="11" customFormat="1" ht="29.28" customHeight="1">
      <c r="A102" s="188"/>
      <c r="B102" s="189"/>
      <c r="C102" s="190" t="s">
        <v>128</v>
      </c>
      <c r="D102" s="191" t="s">
        <v>58</v>
      </c>
      <c r="E102" s="191" t="s">
        <v>54</v>
      </c>
      <c r="F102" s="191" t="s">
        <v>55</v>
      </c>
      <c r="G102" s="191" t="s">
        <v>129</v>
      </c>
      <c r="H102" s="191" t="s">
        <v>130</v>
      </c>
      <c r="I102" s="191" t="s">
        <v>131</v>
      </c>
      <c r="J102" s="191" t="s">
        <v>107</v>
      </c>
      <c r="K102" s="192" t="s">
        <v>132</v>
      </c>
      <c r="L102" s="193"/>
      <c r="M102" s="95" t="s">
        <v>19</v>
      </c>
      <c r="N102" s="96" t="s">
        <v>43</v>
      </c>
      <c r="O102" s="96" t="s">
        <v>133</v>
      </c>
      <c r="P102" s="96" t="s">
        <v>134</v>
      </c>
      <c r="Q102" s="96" t="s">
        <v>135</v>
      </c>
      <c r="R102" s="96" t="s">
        <v>136</v>
      </c>
      <c r="S102" s="96" t="s">
        <v>137</v>
      </c>
      <c r="T102" s="97" t="s">
        <v>138</v>
      </c>
      <c r="U102" s="188"/>
      <c r="V102" s="188"/>
      <c r="W102" s="188"/>
      <c r="X102" s="188"/>
      <c r="Y102" s="188"/>
      <c r="Z102" s="188"/>
      <c r="AA102" s="188"/>
      <c r="AB102" s="188"/>
      <c r="AC102" s="188"/>
      <c r="AD102" s="188"/>
      <c r="AE102" s="188"/>
    </row>
    <row r="103" s="2" customFormat="1" ht="22.8" customHeight="1">
      <c r="A103" s="41"/>
      <c r="B103" s="42"/>
      <c r="C103" s="102" t="s">
        <v>139</v>
      </c>
      <c r="D103" s="43"/>
      <c r="E103" s="43"/>
      <c r="F103" s="43"/>
      <c r="G103" s="43"/>
      <c r="H103" s="43"/>
      <c r="I103" s="43"/>
      <c r="J103" s="194">
        <f>BK103</f>
        <v>0</v>
      </c>
      <c r="K103" s="43"/>
      <c r="L103" s="47"/>
      <c r="M103" s="98"/>
      <c r="N103" s="195"/>
      <c r="O103" s="99"/>
      <c r="P103" s="196">
        <f>P104+P624</f>
        <v>0</v>
      </c>
      <c r="Q103" s="99"/>
      <c r="R103" s="196">
        <f>R104+R624</f>
        <v>302.78959968395998</v>
      </c>
      <c r="S103" s="99"/>
      <c r="T103" s="197">
        <f>T104+T624</f>
        <v>150.08994164999999</v>
      </c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72</v>
      </c>
      <c r="AU103" s="20" t="s">
        <v>108</v>
      </c>
      <c r="BK103" s="198">
        <f>BK104+BK624</f>
        <v>0</v>
      </c>
    </row>
    <row r="104" s="12" customFormat="1" ht="25.92" customHeight="1">
      <c r="A104" s="12"/>
      <c r="B104" s="199"/>
      <c r="C104" s="200"/>
      <c r="D104" s="201" t="s">
        <v>72</v>
      </c>
      <c r="E104" s="202" t="s">
        <v>140</v>
      </c>
      <c r="F104" s="202" t="s">
        <v>141</v>
      </c>
      <c r="G104" s="200"/>
      <c r="H104" s="200"/>
      <c r="I104" s="203"/>
      <c r="J104" s="204">
        <f>BK104</f>
        <v>0</v>
      </c>
      <c r="K104" s="200"/>
      <c r="L104" s="205"/>
      <c r="M104" s="206"/>
      <c r="N104" s="207"/>
      <c r="O104" s="207"/>
      <c r="P104" s="208">
        <f>P105+P164+P184+P206+P222+P428+P592+P620</f>
        <v>0</v>
      </c>
      <c r="Q104" s="207"/>
      <c r="R104" s="208">
        <f>R105+R164+R184+R206+R222+R428+R592+R620</f>
        <v>296.30248973395999</v>
      </c>
      <c r="S104" s="207"/>
      <c r="T104" s="209">
        <f>T105+T164+T184+T206+T222+T428+T592+T620</f>
        <v>149.2012896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10" t="s">
        <v>77</v>
      </c>
      <c r="AT104" s="211" t="s">
        <v>72</v>
      </c>
      <c r="AU104" s="211" t="s">
        <v>73</v>
      </c>
      <c r="AY104" s="210" t="s">
        <v>142</v>
      </c>
      <c r="BK104" s="212">
        <f>BK105+BK164+BK184+BK206+BK222+BK428+BK592+BK620</f>
        <v>0</v>
      </c>
    </row>
    <row r="105" s="12" customFormat="1" ht="22.8" customHeight="1">
      <c r="A105" s="12"/>
      <c r="B105" s="199"/>
      <c r="C105" s="200"/>
      <c r="D105" s="201" t="s">
        <v>72</v>
      </c>
      <c r="E105" s="213" t="s">
        <v>77</v>
      </c>
      <c r="F105" s="213" t="s">
        <v>143</v>
      </c>
      <c r="G105" s="200"/>
      <c r="H105" s="200"/>
      <c r="I105" s="203"/>
      <c r="J105" s="214">
        <f>BK105</f>
        <v>0</v>
      </c>
      <c r="K105" s="200"/>
      <c r="L105" s="205"/>
      <c r="M105" s="206"/>
      <c r="N105" s="207"/>
      <c r="O105" s="207"/>
      <c r="P105" s="208">
        <f>SUM(P106:P163)</f>
        <v>0</v>
      </c>
      <c r="Q105" s="207"/>
      <c r="R105" s="208">
        <f>SUM(R106:R163)</f>
        <v>37.719500000000004</v>
      </c>
      <c r="S105" s="207"/>
      <c r="T105" s="209">
        <f>SUM(T106:T163)</f>
        <v>122.43749999999999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10" t="s">
        <v>77</v>
      </c>
      <c r="AT105" s="211" t="s">
        <v>72</v>
      </c>
      <c r="AU105" s="211" t="s">
        <v>77</v>
      </c>
      <c r="AY105" s="210" t="s">
        <v>142</v>
      </c>
      <c r="BK105" s="212">
        <f>SUM(BK106:BK163)</f>
        <v>0</v>
      </c>
    </row>
    <row r="106" s="2" customFormat="1" ht="33" customHeight="1">
      <c r="A106" s="41"/>
      <c r="B106" s="42"/>
      <c r="C106" s="215" t="s">
        <v>77</v>
      </c>
      <c r="D106" s="215" t="s">
        <v>144</v>
      </c>
      <c r="E106" s="216" t="s">
        <v>145</v>
      </c>
      <c r="F106" s="217" t="s">
        <v>146</v>
      </c>
      <c r="G106" s="218" t="s">
        <v>147</v>
      </c>
      <c r="H106" s="219">
        <v>194</v>
      </c>
      <c r="I106" s="220"/>
      <c r="J106" s="221">
        <f>ROUND(I106*H106,2)</f>
        <v>0</v>
      </c>
      <c r="K106" s="217" t="s">
        <v>148</v>
      </c>
      <c r="L106" s="47"/>
      <c r="M106" s="222" t="s">
        <v>19</v>
      </c>
      <c r="N106" s="223" t="s">
        <v>44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0.255</v>
      </c>
      <c r="T106" s="225">
        <f>S106*H106</f>
        <v>49.469999999999999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149</v>
      </c>
      <c r="AT106" s="226" t="s">
        <v>144</v>
      </c>
      <c r="AU106" s="226" t="s">
        <v>81</v>
      </c>
      <c r="AY106" s="20" t="s">
        <v>142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77</v>
      </c>
      <c r="BK106" s="227">
        <f>ROUND(I106*H106,2)</f>
        <v>0</v>
      </c>
      <c r="BL106" s="20" t="s">
        <v>149</v>
      </c>
      <c r="BM106" s="226" t="s">
        <v>150</v>
      </c>
    </row>
    <row r="107" s="2" customFormat="1">
      <c r="A107" s="41"/>
      <c r="B107" s="42"/>
      <c r="C107" s="43"/>
      <c r="D107" s="228" t="s">
        <v>151</v>
      </c>
      <c r="E107" s="43"/>
      <c r="F107" s="229" t="s">
        <v>152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151</v>
      </c>
      <c r="AU107" s="20" t="s">
        <v>81</v>
      </c>
    </row>
    <row r="108" s="2" customFormat="1">
      <c r="A108" s="41"/>
      <c r="B108" s="42"/>
      <c r="C108" s="43"/>
      <c r="D108" s="233" t="s">
        <v>153</v>
      </c>
      <c r="E108" s="43"/>
      <c r="F108" s="234" t="s">
        <v>154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153</v>
      </c>
      <c r="AU108" s="20" t="s">
        <v>81</v>
      </c>
    </row>
    <row r="109" s="2" customFormat="1" ht="33" customHeight="1">
      <c r="A109" s="41"/>
      <c r="B109" s="42"/>
      <c r="C109" s="215" t="s">
        <v>81</v>
      </c>
      <c r="D109" s="215" t="s">
        <v>144</v>
      </c>
      <c r="E109" s="216" t="s">
        <v>155</v>
      </c>
      <c r="F109" s="217" t="s">
        <v>156</v>
      </c>
      <c r="G109" s="218" t="s">
        <v>147</v>
      </c>
      <c r="H109" s="219">
        <v>194</v>
      </c>
      <c r="I109" s="220"/>
      <c r="J109" s="221">
        <f>ROUND(I109*H109,2)</f>
        <v>0</v>
      </c>
      <c r="K109" s="217" t="s">
        <v>148</v>
      </c>
      <c r="L109" s="47"/>
      <c r="M109" s="222" t="s">
        <v>19</v>
      </c>
      <c r="N109" s="223" t="s">
        <v>44</v>
      </c>
      <c r="O109" s="87"/>
      <c r="P109" s="224">
        <f>O109*H109</f>
        <v>0</v>
      </c>
      <c r="Q109" s="224">
        <v>0</v>
      </c>
      <c r="R109" s="224">
        <f>Q109*H109</f>
        <v>0</v>
      </c>
      <c r="S109" s="224">
        <v>0.28999999999999998</v>
      </c>
      <c r="T109" s="225">
        <f>S109*H109</f>
        <v>56.259999999999998</v>
      </c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R109" s="226" t="s">
        <v>149</v>
      </c>
      <c r="AT109" s="226" t="s">
        <v>144</v>
      </c>
      <c r="AU109" s="226" t="s">
        <v>81</v>
      </c>
      <c r="AY109" s="20" t="s">
        <v>142</v>
      </c>
      <c r="BE109" s="227">
        <f>IF(N109="základní",J109,0)</f>
        <v>0</v>
      </c>
      <c r="BF109" s="227">
        <f>IF(N109="snížená",J109,0)</f>
        <v>0</v>
      </c>
      <c r="BG109" s="227">
        <f>IF(N109="zákl. přenesená",J109,0)</f>
        <v>0</v>
      </c>
      <c r="BH109" s="227">
        <f>IF(N109="sníž. přenesená",J109,0)</f>
        <v>0</v>
      </c>
      <c r="BI109" s="227">
        <f>IF(N109="nulová",J109,0)</f>
        <v>0</v>
      </c>
      <c r="BJ109" s="20" t="s">
        <v>77</v>
      </c>
      <c r="BK109" s="227">
        <f>ROUND(I109*H109,2)</f>
        <v>0</v>
      </c>
      <c r="BL109" s="20" t="s">
        <v>149</v>
      </c>
      <c r="BM109" s="226" t="s">
        <v>157</v>
      </c>
    </row>
    <row r="110" s="2" customFormat="1">
      <c r="A110" s="41"/>
      <c r="B110" s="42"/>
      <c r="C110" s="43"/>
      <c r="D110" s="228" t="s">
        <v>151</v>
      </c>
      <c r="E110" s="43"/>
      <c r="F110" s="229" t="s">
        <v>158</v>
      </c>
      <c r="G110" s="43"/>
      <c r="H110" s="43"/>
      <c r="I110" s="230"/>
      <c r="J110" s="43"/>
      <c r="K110" s="43"/>
      <c r="L110" s="47"/>
      <c r="M110" s="231"/>
      <c r="N110" s="232"/>
      <c r="O110" s="87"/>
      <c r="P110" s="87"/>
      <c r="Q110" s="87"/>
      <c r="R110" s="87"/>
      <c r="S110" s="87"/>
      <c r="T110" s="88"/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T110" s="20" t="s">
        <v>151</v>
      </c>
      <c r="AU110" s="20" t="s">
        <v>81</v>
      </c>
    </row>
    <row r="111" s="2" customFormat="1">
      <c r="A111" s="41"/>
      <c r="B111" s="42"/>
      <c r="C111" s="43"/>
      <c r="D111" s="233" t="s">
        <v>153</v>
      </c>
      <c r="E111" s="43"/>
      <c r="F111" s="234" t="s">
        <v>159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153</v>
      </c>
      <c r="AU111" s="20" t="s">
        <v>81</v>
      </c>
    </row>
    <row r="112" s="2" customFormat="1" ht="16.5" customHeight="1">
      <c r="A112" s="41"/>
      <c r="B112" s="42"/>
      <c r="C112" s="215" t="s">
        <v>160</v>
      </c>
      <c r="D112" s="215" t="s">
        <v>144</v>
      </c>
      <c r="E112" s="216" t="s">
        <v>161</v>
      </c>
      <c r="F112" s="217" t="s">
        <v>162</v>
      </c>
      <c r="G112" s="218" t="s">
        <v>163</v>
      </c>
      <c r="H112" s="219">
        <v>81.5</v>
      </c>
      <c r="I112" s="220"/>
      <c r="J112" s="221">
        <f>ROUND(I112*H112,2)</f>
        <v>0</v>
      </c>
      <c r="K112" s="217" t="s">
        <v>148</v>
      </c>
      <c r="L112" s="47"/>
      <c r="M112" s="222" t="s">
        <v>19</v>
      </c>
      <c r="N112" s="223" t="s">
        <v>44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0.20499999999999999</v>
      </c>
      <c r="T112" s="225">
        <f>S112*H112</f>
        <v>16.7075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149</v>
      </c>
      <c r="AT112" s="226" t="s">
        <v>144</v>
      </c>
      <c r="AU112" s="226" t="s">
        <v>81</v>
      </c>
      <c r="AY112" s="20" t="s">
        <v>142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77</v>
      </c>
      <c r="BK112" s="227">
        <f>ROUND(I112*H112,2)</f>
        <v>0</v>
      </c>
      <c r="BL112" s="20" t="s">
        <v>149</v>
      </c>
      <c r="BM112" s="226" t="s">
        <v>164</v>
      </c>
    </row>
    <row r="113" s="2" customFormat="1">
      <c r="A113" s="41"/>
      <c r="B113" s="42"/>
      <c r="C113" s="43"/>
      <c r="D113" s="228" t="s">
        <v>151</v>
      </c>
      <c r="E113" s="43"/>
      <c r="F113" s="229" t="s">
        <v>165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151</v>
      </c>
      <c r="AU113" s="20" t="s">
        <v>81</v>
      </c>
    </row>
    <row r="114" s="2" customFormat="1">
      <c r="A114" s="41"/>
      <c r="B114" s="42"/>
      <c r="C114" s="43"/>
      <c r="D114" s="233" t="s">
        <v>153</v>
      </c>
      <c r="E114" s="43"/>
      <c r="F114" s="234" t="s">
        <v>166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153</v>
      </c>
      <c r="AU114" s="20" t="s">
        <v>81</v>
      </c>
    </row>
    <row r="115" s="2" customFormat="1" ht="33" customHeight="1">
      <c r="A115" s="41"/>
      <c r="B115" s="42"/>
      <c r="C115" s="215" t="s">
        <v>149</v>
      </c>
      <c r="D115" s="215" t="s">
        <v>144</v>
      </c>
      <c r="E115" s="216" t="s">
        <v>167</v>
      </c>
      <c r="F115" s="217" t="s">
        <v>168</v>
      </c>
      <c r="G115" s="218" t="s">
        <v>169</v>
      </c>
      <c r="H115" s="219">
        <v>38.354999999999997</v>
      </c>
      <c r="I115" s="220"/>
      <c r="J115" s="221">
        <f>ROUND(I115*H115,2)</f>
        <v>0</v>
      </c>
      <c r="K115" s="217" t="s">
        <v>148</v>
      </c>
      <c r="L115" s="47"/>
      <c r="M115" s="222" t="s">
        <v>19</v>
      </c>
      <c r="N115" s="223" t="s">
        <v>44</v>
      </c>
      <c r="O115" s="87"/>
      <c r="P115" s="224">
        <f>O115*H115</f>
        <v>0</v>
      </c>
      <c r="Q115" s="224">
        <v>0</v>
      </c>
      <c r="R115" s="224">
        <f>Q115*H115</f>
        <v>0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149</v>
      </c>
      <c r="AT115" s="226" t="s">
        <v>144</v>
      </c>
      <c r="AU115" s="226" t="s">
        <v>81</v>
      </c>
      <c r="AY115" s="20" t="s">
        <v>142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77</v>
      </c>
      <c r="BK115" s="227">
        <f>ROUND(I115*H115,2)</f>
        <v>0</v>
      </c>
      <c r="BL115" s="20" t="s">
        <v>149</v>
      </c>
      <c r="BM115" s="226" t="s">
        <v>170</v>
      </c>
    </row>
    <row r="116" s="2" customFormat="1">
      <c r="A116" s="41"/>
      <c r="B116" s="42"/>
      <c r="C116" s="43"/>
      <c r="D116" s="228" t="s">
        <v>151</v>
      </c>
      <c r="E116" s="43"/>
      <c r="F116" s="229" t="s">
        <v>171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151</v>
      </c>
      <c r="AU116" s="20" t="s">
        <v>81</v>
      </c>
    </row>
    <row r="117" s="2" customFormat="1">
      <c r="A117" s="41"/>
      <c r="B117" s="42"/>
      <c r="C117" s="43"/>
      <c r="D117" s="233" t="s">
        <v>153</v>
      </c>
      <c r="E117" s="43"/>
      <c r="F117" s="234" t="s">
        <v>172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153</v>
      </c>
      <c r="AU117" s="20" t="s">
        <v>81</v>
      </c>
    </row>
    <row r="118" s="13" customFormat="1">
      <c r="A118" s="13"/>
      <c r="B118" s="235"/>
      <c r="C118" s="236"/>
      <c r="D118" s="228" t="s">
        <v>173</v>
      </c>
      <c r="E118" s="237" t="s">
        <v>19</v>
      </c>
      <c r="F118" s="238" t="s">
        <v>174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173</v>
      </c>
      <c r="AU118" s="244" t="s">
        <v>81</v>
      </c>
      <c r="AV118" s="13" t="s">
        <v>77</v>
      </c>
      <c r="AW118" s="13" t="s">
        <v>34</v>
      </c>
      <c r="AX118" s="13" t="s">
        <v>73</v>
      </c>
      <c r="AY118" s="244" t="s">
        <v>142</v>
      </c>
    </row>
    <row r="119" s="14" customFormat="1">
      <c r="A119" s="14"/>
      <c r="B119" s="245"/>
      <c r="C119" s="246"/>
      <c r="D119" s="228" t="s">
        <v>173</v>
      </c>
      <c r="E119" s="247" t="s">
        <v>19</v>
      </c>
      <c r="F119" s="248" t="s">
        <v>175</v>
      </c>
      <c r="G119" s="246"/>
      <c r="H119" s="249">
        <v>30.555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173</v>
      </c>
      <c r="AU119" s="255" t="s">
        <v>81</v>
      </c>
      <c r="AV119" s="14" t="s">
        <v>81</v>
      </c>
      <c r="AW119" s="14" t="s">
        <v>34</v>
      </c>
      <c r="AX119" s="14" t="s">
        <v>73</v>
      </c>
      <c r="AY119" s="255" t="s">
        <v>142</v>
      </c>
    </row>
    <row r="120" s="13" customFormat="1">
      <c r="A120" s="13"/>
      <c r="B120" s="235"/>
      <c r="C120" s="236"/>
      <c r="D120" s="228" t="s">
        <v>173</v>
      </c>
      <c r="E120" s="237" t="s">
        <v>19</v>
      </c>
      <c r="F120" s="238" t="s">
        <v>176</v>
      </c>
      <c r="G120" s="236"/>
      <c r="H120" s="237" t="s">
        <v>19</v>
      </c>
      <c r="I120" s="239"/>
      <c r="J120" s="236"/>
      <c r="K120" s="236"/>
      <c r="L120" s="240"/>
      <c r="M120" s="241"/>
      <c r="N120" s="242"/>
      <c r="O120" s="242"/>
      <c r="P120" s="242"/>
      <c r="Q120" s="242"/>
      <c r="R120" s="242"/>
      <c r="S120" s="242"/>
      <c r="T120" s="243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44" t="s">
        <v>173</v>
      </c>
      <c r="AU120" s="244" t="s">
        <v>81</v>
      </c>
      <c r="AV120" s="13" t="s">
        <v>77</v>
      </c>
      <c r="AW120" s="13" t="s">
        <v>34</v>
      </c>
      <c r="AX120" s="13" t="s">
        <v>73</v>
      </c>
      <c r="AY120" s="244" t="s">
        <v>142</v>
      </c>
    </row>
    <row r="121" s="14" customFormat="1">
      <c r="A121" s="14"/>
      <c r="B121" s="245"/>
      <c r="C121" s="246"/>
      <c r="D121" s="228" t="s">
        <v>173</v>
      </c>
      <c r="E121" s="247" t="s">
        <v>19</v>
      </c>
      <c r="F121" s="248" t="s">
        <v>177</v>
      </c>
      <c r="G121" s="246"/>
      <c r="H121" s="249">
        <v>7.7999999999999998</v>
      </c>
      <c r="I121" s="250"/>
      <c r="J121" s="246"/>
      <c r="K121" s="246"/>
      <c r="L121" s="251"/>
      <c r="M121" s="252"/>
      <c r="N121" s="253"/>
      <c r="O121" s="253"/>
      <c r="P121" s="253"/>
      <c r="Q121" s="253"/>
      <c r="R121" s="253"/>
      <c r="S121" s="253"/>
      <c r="T121" s="254"/>
      <c r="U121" s="14"/>
      <c r="V121" s="14"/>
      <c r="W121" s="14"/>
      <c r="X121" s="14"/>
      <c r="Y121" s="14"/>
      <c r="Z121" s="14"/>
      <c r="AA121" s="14"/>
      <c r="AB121" s="14"/>
      <c r="AC121" s="14"/>
      <c r="AD121" s="14"/>
      <c r="AE121" s="14"/>
      <c r="AT121" s="255" t="s">
        <v>173</v>
      </c>
      <c r="AU121" s="255" t="s">
        <v>81</v>
      </c>
      <c r="AV121" s="14" t="s">
        <v>81</v>
      </c>
      <c r="AW121" s="14" t="s">
        <v>34</v>
      </c>
      <c r="AX121" s="14" t="s">
        <v>73</v>
      </c>
      <c r="AY121" s="255" t="s">
        <v>142</v>
      </c>
    </row>
    <row r="122" s="15" customFormat="1">
      <c r="A122" s="15"/>
      <c r="B122" s="256"/>
      <c r="C122" s="257"/>
      <c r="D122" s="228" t="s">
        <v>173</v>
      </c>
      <c r="E122" s="258" t="s">
        <v>19</v>
      </c>
      <c r="F122" s="259" t="s">
        <v>178</v>
      </c>
      <c r="G122" s="257"/>
      <c r="H122" s="260">
        <v>38.354999999999997</v>
      </c>
      <c r="I122" s="261"/>
      <c r="J122" s="257"/>
      <c r="K122" s="257"/>
      <c r="L122" s="262"/>
      <c r="M122" s="263"/>
      <c r="N122" s="264"/>
      <c r="O122" s="264"/>
      <c r="P122" s="264"/>
      <c r="Q122" s="264"/>
      <c r="R122" s="264"/>
      <c r="S122" s="264"/>
      <c r="T122" s="265"/>
      <c r="U122" s="15"/>
      <c r="V122" s="15"/>
      <c r="W122" s="15"/>
      <c r="X122" s="15"/>
      <c r="Y122" s="15"/>
      <c r="Z122" s="15"/>
      <c r="AA122" s="15"/>
      <c r="AB122" s="15"/>
      <c r="AC122" s="15"/>
      <c r="AD122" s="15"/>
      <c r="AE122" s="15"/>
      <c r="AT122" s="266" t="s">
        <v>173</v>
      </c>
      <c r="AU122" s="266" t="s">
        <v>81</v>
      </c>
      <c r="AV122" s="15" t="s">
        <v>149</v>
      </c>
      <c r="AW122" s="15" t="s">
        <v>34</v>
      </c>
      <c r="AX122" s="15" t="s">
        <v>77</v>
      </c>
      <c r="AY122" s="266" t="s">
        <v>142</v>
      </c>
    </row>
    <row r="123" s="2" customFormat="1" ht="37.8" customHeight="1">
      <c r="A123" s="41"/>
      <c r="B123" s="42"/>
      <c r="C123" s="215" t="s">
        <v>179</v>
      </c>
      <c r="D123" s="215" t="s">
        <v>144</v>
      </c>
      <c r="E123" s="216" t="s">
        <v>180</v>
      </c>
      <c r="F123" s="217" t="s">
        <v>181</v>
      </c>
      <c r="G123" s="218" t="s">
        <v>169</v>
      </c>
      <c r="H123" s="219">
        <v>38.354999999999997</v>
      </c>
      <c r="I123" s="220"/>
      <c r="J123" s="221">
        <f>ROUND(I123*H123,2)</f>
        <v>0</v>
      </c>
      <c r="K123" s="217" t="s">
        <v>148</v>
      </c>
      <c r="L123" s="47"/>
      <c r="M123" s="222" t="s">
        <v>19</v>
      </c>
      <c r="N123" s="223" t="s">
        <v>44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149</v>
      </c>
      <c r="AT123" s="226" t="s">
        <v>144</v>
      </c>
      <c r="AU123" s="226" t="s">
        <v>81</v>
      </c>
      <c r="AY123" s="20" t="s">
        <v>142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77</v>
      </c>
      <c r="BK123" s="227">
        <f>ROUND(I123*H123,2)</f>
        <v>0</v>
      </c>
      <c r="BL123" s="20" t="s">
        <v>149</v>
      </c>
      <c r="BM123" s="226" t="s">
        <v>182</v>
      </c>
    </row>
    <row r="124" s="2" customFormat="1">
      <c r="A124" s="41"/>
      <c r="B124" s="42"/>
      <c r="C124" s="43"/>
      <c r="D124" s="228" t="s">
        <v>151</v>
      </c>
      <c r="E124" s="43"/>
      <c r="F124" s="229" t="s">
        <v>183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151</v>
      </c>
      <c r="AU124" s="20" t="s">
        <v>81</v>
      </c>
    </row>
    <row r="125" s="2" customFormat="1">
      <c r="A125" s="41"/>
      <c r="B125" s="42"/>
      <c r="C125" s="43"/>
      <c r="D125" s="233" t="s">
        <v>153</v>
      </c>
      <c r="E125" s="43"/>
      <c r="F125" s="234" t="s">
        <v>184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153</v>
      </c>
      <c r="AU125" s="20" t="s">
        <v>81</v>
      </c>
    </row>
    <row r="126" s="2" customFormat="1" ht="37.8" customHeight="1">
      <c r="A126" s="41"/>
      <c r="B126" s="42"/>
      <c r="C126" s="215" t="s">
        <v>185</v>
      </c>
      <c r="D126" s="215" t="s">
        <v>144</v>
      </c>
      <c r="E126" s="216" t="s">
        <v>186</v>
      </c>
      <c r="F126" s="217" t="s">
        <v>187</v>
      </c>
      <c r="G126" s="218" t="s">
        <v>169</v>
      </c>
      <c r="H126" s="219">
        <v>383.55000000000001</v>
      </c>
      <c r="I126" s="220"/>
      <c r="J126" s="221">
        <f>ROUND(I126*H126,2)</f>
        <v>0</v>
      </c>
      <c r="K126" s="217" t="s">
        <v>148</v>
      </c>
      <c r="L126" s="47"/>
      <c r="M126" s="222" t="s">
        <v>19</v>
      </c>
      <c r="N126" s="223" t="s">
        <v>44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149</v>
      </c>
      <c r="AT126" s="226" t="s">
        <v>144</v>
      </c>
      <c r="AU126" s="226" t="s">
        <v>81</v>
      </c>
      <c r="AY126" s="20" t="s">
        <v>142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77</v>
      </c>
      <c r="BK126" s="227">
        <f>ROUND(I126*H126,2)</f>
        <v>0</v>
      </c>
      <c r="BL126" s="20" t="s">
        <v>149</v>
      </c>
      <c r="BM126" s="226" t="s">
        <v>188</v>
      </c>
    </row>
    <row r="127" s="2" customFormat="1">
      <c r="A127" s="41"/>
      <c r="B127" s="42"/>
      <c r="C127" s="43"/>
      <c r="D127" s="228" t="s">
        <v>151</v>
      </c>
      <c r="E127" s="43"/>
      <c r="F127" s="229" t="s">
        <v>189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151</v>
      </c>
      <c r="AU127" s="20" t="s">
        <v>81</v>
      </c>
    </row>
    <row r="128" s="2" customFormat="1">
      <c r="A128" s="41"/>
      <c r="B128" s="42"/>
      <c r="C128" s="43"/>
      <c r="D128" s="233" t="s">
        <v>153</v>
      </c>
      <c r="E128" s="43"/>
      <c r="F128" s="234" t="s">
        <v>190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153</v>
      </c>
      <c r="AU128" s="20" t="s">
        <v>81</v>
      </c>
    </row>
    <row r="129" s="14" customFormat="1">
      <c r="A129" s="14"/>
      <c r="B129" s="245"/>
      <c r="C129" s="246"/>
      <c r="D129" s="228" t="s">
        <v>173</v>
      </c>
      <c r="E129" s="246"/>
      <c r="F129" s="248" t="s">
        <v>191</v>
      </c>
      <c r="G129" s="246"/>
      <c r="H129" s="249">
        <v>383.55000000000001</v>
      </c>
      <c r="I129" s="250"/>
      <c r="J129" s="246"/>
      <c r="K129" s="246"/>
      <c r="L129" s="251"/>
      <c r="M129" s="252"/>
      <c r="N129" s="253"/>
      <c r="O129" s="253"/>
      <c r="P129" s="253"/>
      <c r="Q129" s="253"/>
      <c r="R129" s="253"/>
      <c r="S129" s="253"/>
      <c r="T129" s="254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5" t="s">
        <v>173</v>
      </c>
      <c r="AU129" s="255" t="s">
        <v>81</v>
      </c>
      <c r="AV129" s="14" t="s">
        <v>81</v>
      </c>
      <c r="AW129" s="14" t="s">
        <v>4</v>
      </c>
      <c r="AX129" s="14" t="s">
        <v>77</v>
      </c>
      <c r="AY129" s="255" t="s">
        <v>142</v>
      </c>
    </row>
    <row r="130" s="2" customFormat="1" ht="24.15" customHeight="1">
      <c r="A130" s="41"/>
      <c r="B130" s="42"/>
      <c r="C130" s="215" t="s">
        <v>192</v>
      </c>
      <c r="D130" s="215" t="s">
        <v>144</v>
      </c>
      <c r="E130" s="216" t="s">
        <v>193</v>
      </c>
      <c r="F130" s="217" t="s">
        <v>194</v>
      </c>
      <c r="G130" s="218" t="s">
        <v>169</v>
      </c>
      <c r="H130" s="219">
        <v>7.7999999999999998</v>
      </c>
      <c r="I130" s="220"/>
      <c r="J130" s="221">
        <f>ROUND(I130*H130,2)</f>
        <v>0</v>
      </c>
      <c r="K130" s="217" t="s">
        <v>148</v>
      </c>
      <c r="L130" s="47"/>
      <c r="M130" s="222" t="s">
        <v>19</v>
      </c>
      <c r="N130" s="223" t="s">
        <v>44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149</v>
      </c>
      <c r="AT130" s="226" t="s">
        <v>144</v>
      </c>
      <c r="AU130" s="226" t="s">
        <v>81</v>
      </c>
      <c r="AY130" s="20" t="s">
        <v>142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77</v>
      </c>
      <c r="BK130" s="227">
        <f>ROUND(I130*H130,2)</f>
        <v>0</v>
      </c>
      <c r="BL130" s="20" t="s">
        <v>149</v>
      </c>
      <c r="BM130" s="226" t="s">
        <v>195</v>
      </c>
    </row>
    <row r="131" s="2" customFormat="1">
      <c r="A131" s="41"/>
      <c r="B131" s="42"/>
      <c r="C131" s="43"/>
      <c r="D131" s="228" t="s">
        <v>151</v>
      </c>
      <c r="E131" s="43"/>
      <c r="F131" s="229" t="s">
        <v>196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151</v>
      </c>
      <c r="AU131" s="20" t="s">
        <v>81</v>
      </c>
    </row>
    <row r="132" s="2" customFormat="1">
      <c r="A132" s="41"/>
      <c r="B132" s="42"/>
      <c r="C132" s="43"/>
      <c r="D132" s="233" t="s">
        <v>153</v>
      </c>
      <c r="E132" s="43"/>
      <c r="F132" s="234" t="s">
        <v>197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153</v>
      </c>
      <c r="AU132" s="20" t="s">
        <v>81</v>
      </c>
    </row>
    <row r="133" s="13" customFormat="1">
      <c r="A133" s="13"/>
      <c r="B133" s="235"/>
      <c r="C133" s="236"/>
      <c r="D133" s="228" t="s">
        <v>173</v>
      </c>
      <c r="E133" s="237" t="s">
        <v>19</v>
      </c>
      <c r="F133" s="238" t="s">
        <v>176</v>
      </c>
      <c r="G133" s="236"/>
      <c r="H133" s="237" t="s">
        <v>19</v>
      </c>
      <c r="I133" s="239"/>
      <c r="J133" s="236"/>
      <c r="K133" s="236"/>
      <c r="L133" s="240"/>
      <c r="M133" s="241"/>
      <c r="N133" s="242"/>
      <c r="O133" s="242"/>
      <c r="P133" s="242"/>
      <c r="Q133" s="242"/>
      <c r="R133" s="242"/>
      <c r="S133" s="242"/>
      <c r="T133" s="243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44" t="s">
        <v>173</v>
      </c>
      <c r="AU133" s="244" t="s">
        <v>81</v>
      </c>
      <c r="AV133" s="13" t="s">
        <v>77</v>
      </c>
      <c r="AW133" s="13" t="s">
        <v>34</v>
      </c>
      <c r="AX133" s="13" t="s">
        <v>73</v>
      </c>
      <c r="AY133" s="244" t="s">
        <v>142</v>
      </c>
    </row>
    <row r="134" s="14" customFormat="1">
      <c r="A134" s="14"/>
      <c r="B134" s="245"/>
      <c r="C134" s="246"/>
      <c r="D134" s="228" t="s">
        <v>173</v>
      </c>
      <c r="E134" s="247" t="s">
        <v>19</v>
      </c>
      <c r="F134" s="248" t="s">
        <v>177</v>
      </c>
      <c r="G134" s="246"/>
      <c r="H134" s="249">
        <v>7.7999999999999998</v>
      </c>
      <c r="I134" s="250"/>
      <c r="J134" s="246"/>
      <c r="K134" s="246"/>
      <c r="L134" s="251"/>
      <c r="M134" s="252"/>
      <c r="N134" s="253"/>
      <c r="O134" s="253"/>
      <c r="P134" s="253"/>
      <c r="Q134" s="253"/>
      <c r="R134" s="253"/>
      <c r="S134" s="253"/>
      <c r="T134" s="254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5" t="s">
        <v>173</v>
      </c>
      <c r="AU134" s="255" t="s">
        <v>81</v>
      </c>
      <c r="AV134" s="14" t="s">
        <v>81</v>
      </c>
      <c r="AW134" s="14" t="s">
        <v>34</v>
      </c>
      <c r="AX134" s="14" t="s">
        <v>77</v>
      </c>
      <c r="AY134" s="255" t="s">
        <v>142</v>
      </c>
    </row>
    <row r="135" s="2" customFormat="1" ht="16.5" customHeight="1">
      <c r="A135" s="41"/>
      <c r="B135" s="42"/>
      <c r="C135" s="267" t="s">
        <v>198</v>
      </c>
      <c r="D135" s="267" t="s">
        <v>199</v>
      </c>
      <c r="E135" s="268" t="s">
        <v>200</v>
      </c>
      <c r="F135" s="269" t="s">
        <v>201</v>
      </c>
      <c r="G135" s="270" t="s">
        <v>169</v>
      </c>
      <c r="H135" s="271">
        <v>7.7999999999999998</v>
      </c>
      <c r="I135" s="272"/>
      <c r="J135" s="273">
        <f>ROUND(I135*H135,2)</f>
        <v>0</v>
      </c>
      <c r="K135" s="269" t="s">
        <v>148</v>
      </c>
      <c r="L135" s="274"/>
      <c r="M135" s="275" t="s">
        <v>19</v>
      </c>
      <c r="N135" s="276" t="s">
        <v>44</v>
      </c>
      <c r="O135" s="87"/>
      <c r="P135" s="224">
        <f>O135*H135</f>
        <v>0</v>
      </c>
      <c r="Q135" s="224">
        <v>0.22</v>
      </c>
      <c r="R135" s="224">
        <f>Q135*H135</f>
        <v>1.716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198</v>
      </c>
      <c r="AT135" s="226" t="s">
        <v>199</v>
      </c>
      <c r="AU135" s="226" t="s">
        <v>81</v>
      </c>
      <c r="AY135" s="20" t="s">
        <v>142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77</v>
      </c>
      <c r="BK135" s="227">
        <f>ROUND(I135*H135,2)</f>
        <v>0</v>
      </c>
      <c r="BL135" s="20" t="s">
        <v>149</v>
      </c>
      <c r="BM135" s="226" t="s">
        <v>202</v>
      </c>
    </row>
    <row r="136" s="2" customFormat="1">
      <c r="A136" s="41"/>
      <c r="B136" s="42"/>
      <c r="C136" s="43"/>
      <c r="D136" s="228" t="s">
        <v>151</v>
      </c>
      <c r="E136" s="43"/>
      <c r="F136" s="229" t="s">
        <v>201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151</v>
      </c>
      <c r="AU136" s="20" t="s">
        <v>81</v>
      </c>
    </row>
    <row r="137" s="2" customFormat="1" ht="33" customHeight="1">
      <c r="A137" s="41"/>
      <c r="B137" s="42"/>
      <c r="C137" s="215" t="s">
        <v>203</v>
      </c>
      <c r="D137" s="215" t="s">
        <v>144</v>
      </c>
      <c r="E137" s="216" t="s">
        <v>204</v>
      </c>
      <c r="F137" s="217" t="s">
        <v>205</v>
      </c>
      <c r="G137" s="218" t="s">
        <v>206</v>
      </c>
      <c r="H137" s="219">
        <v>69.039000000000001</v>
      </c>
      <c r="I137" s="220"/>
      <c r="J137" s="221">
        <f>ROUND(I137*H137,2)</f>
        <v>0</v>
      </c>
      <c r="K137" s="217" t="s">
        <v>148</v>
      </c>
      <c r="L137" s="47"/>
      <c r="M137" s="222" t="s">
        <v>19</v>
      </c>
      <c r="N137" s="223" t="s">
        <v>44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149</v>
      </c>
      <c r="AT137" s="226" t="s">
        <v>144</v>
      </c>
      <c r="AU137" s="226" t="s">
        <v>81</v>
      </c>
      <c r="AY137" s="20" t="s">
        <v>142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77</v>
      </c>
      <c r="BK137" s="227">
        <f>ROUND(I137*H137,2)</f>
        <v>0</v>
      </c>
      <c r="BL137" s="20" t="s">
        <v>149</v>
      </c>
      <c r="BM137" s="226" t="s">
        <v>207</v>
      </c>
    </row>
    <row r="138" s="2" customFormat="1">
      <c r="A138" s="41"/>
      <c r="B138" s="42"/>
      <c r="C138" s="43"/>
      <c r="D138" s="228" t="s">
        <v>151</v>
      </c>
      <c r="E138" s="43"/>
      <c r="F138" s="229" t="s">
        <v>208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151</v>
      </c>
      <c r="AU138" s="20" t="s">
        <v>81</v>
      </c>
    </row>
    <row r="139" s="2" customFormat="1">
      <c r="A139" s="41"/>
      <c r="B139" s="42"/>
      <c r="C139" s="43"/>
      <c r="D139" s="233" t="s">
        <v>153</v>
      </c>
      <c r="E139" s="43"/>
      <c r="F139" s="234" t="s">
        <v>209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153</v>
      </c>
      <c r="AU139" s="20" t="s">
        <v>81</v>
      </c>
    </row>
    <row r="140" s="14" customFormat="1">
      <c r="A140" s="14"/>
      <c r="B140" s="245"/>
      <c r="C140" s="246"/>
      <c r="D140" s="228" t="s">
        <v>173</v>
      </c>
      <c r="E140" s="246"/>
      <c r="F140" s="248" t="s">
        <v>210</v>
      </c>
      <c r="G140" s="246"/>
      <c r="H140" s="249">
        <v>69.039000000000001</v>
      </c>
      <c r="I140" s="250"/>
      <c r="J140" s="246"/>
      <c r="K140" s="246"/>
      <c r="L140" s="251"/>
      <c r="M140" s="252"/>
      <c r="N140" s="253"/>
      <c r="O140" s="253"/>
      <c r="P140" s="253"/>
      <c r="Q140" s="253"/>
      <c r="R140" s="253"/>
      <c r="S140" s="253"/>
      <c r="T140" s="254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5" t="s">
        <v>173</v>
      </c>
      <c r="AU140" s="255" t="s">
        <v>81</v>
      </c>
      <c r="AV140" s="14" t="s">
        <v>81</v>
      </c>
      <c r="AW140" s="14" t="s">
        <v>4</v>
      </c>
      <c r="AX140" s="14" t="s">
        <v>77</v>
      </c>
      <c r="AY140" s="255" t="s">
        <v>142</v>
      </c>
    </row>
    <row r="141" s="2" customFormat="1" ht="16.5" customHeight="1">
      <c r="A141" s="41"/>
      <c r="B141" s="42"/>
      <c r="C141" s="215" t="s">
        <v>211</v>
      </c>
      <c r="D141" s="215" t="s">
        <v>144</v>
      </c>
      <c r="E141" s="216" t="s">
        <v>212</v>
      </c>
      <c r="F141" s="217" t="s">
        <v>213</v>
      </c>
      <c r="G141" s="218" t="s">
        <v>169</v>
      </c>
      <c r="H141" s="219">
        <v>38.354999999999997</v>
      </c>
      <c r="I141" s="220"/>
      <c r="J141" s="221">
        <f>ROUND(I141*H141,2)</f>
        <v>0</v>
      </c>
      <c r="K141" s="217" t="s">
        <v>148</v>
      </c>
      <c r="L141" s="47"/>
      <c r="M141" s="222" t="s">
        <v>19</v>
      </c>
      <c r="N141" s="223" t="s">
        <v>44</v>
      </c>
      <c r="O141" s="87"/>
      <c r="P141" s="224">
        <f>O141*H141</f>
        <v>0</v>
      </c>
      <c r="Q141" s="224">
        <v>0</v>
      </c>
      <c r="R141" s="224">
        <f>Q141*H141</f>
        <v>0</v>
      </c>
      <c r="S141" s="224">
        <v>0</v>
      </c>
      <c r="T141" s="225">
        <f>S141*H141</f>
        <v>0</v>
      </c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R141" s="226" t="s">
        <v>149</v>
      </c>
      <c r="AT141" s="226" t="s">
        <v>144</v>
      </c>
      <c r="AU141" s="226" t="s">
        <v>81</v>
      </c>
      <c r="AY141" s="20" t="s">
        <v>142</v>
      </c>
      <c r="BE141" s="227">
        <f>IF(N141="základní",J141,0)</f>
        <v>0</v>
      </c>
      <c r="BF141" s="227">
        <f>IF(N141="snížená",J141,0)</f>
        <v>0</v>
      </c>
      <c r="BG141" s="227">
        <f>IF(N141="zákl. přenesená",J141,0)</f>
        <v>0</v>
      </c>
      <c r="BH141" s="227">
        <f>IF(N141="sníž. přenesená",J141,0)</f>
        <v>0</v>
      </c>
      <c r="BI141" s="227">
        <f>IF(N141="nulová",J141,0)</f>
        <v>0</v>
      </c>
      <c r="BJ141" s="20" t="s">
        <v>77</v>
      </c>
      <c r="BK141" s="227">
        <f>ROUND(I141*H141,2)</f>
        <v>0</v>
      </c>
      <c r="BL141" s="20" t="s">
        <v>149</v>
      </c>
      <c r="BM141" s="226" t="s">
        <v>214</v>
      </c>
    </row>
    <row r="142" s="2" customFormat="1">
      <c r="A142" s="41"/>
      <c r="B142" s="42"/>
      <c r="C142" s="43"/>
      <c r="D142" s="228" t="s">
        <v>151</v>
      </c>
      <c r="E142" s="43"/>
      <c r="F142" s="229" t="s">
        <v>215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151</v>
      </c>
      <c r="AU142" s="20" t="s">
        <v>81</v>
      </c>
    </row>
    <row r="143" s="2" customFormat="1">
      <c r="A143" s="41"/>
      <c r="B143" s="42"/>
      <c r="C143" s="43"/>
      <c r="D143" s="233" t="s">
        <v>153</v>
      </c>
      <c r="E143" s="43"/>
      <c r="F143" s="234" t="s">
        <v>216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153</v>
      </c>
      <c r="AU143" s="20" t="s">
        <v>81</v>
      </c>
    </row>
    <row r="144" s="2" customFormat="1" ht="24.15" customHeight="1">
      <c r="A144" s="41"/>
      <c r="B144" s="42"/>
      <c r="C144" s="215" t="s">
        <v>217</v>
      </c>
      <c r="D144" s="215" t="s">
        <v>144</v>
      </c>
      <c r="E144" s="216" t="s">
        <v>218</v>
      </c>
      <c r="F144" s="217" t="s">
        <v>219</v>
      </c>
      <c r="G144" s="218" t="s">
        <v>147</v>
      </c>
      <c r="H144" s="219">
        <v>100</v>
      </c>
      <c r="I144" s="220"/>
      <c r="J144" s="221">
        <f>ROUND(I144*H144,2)</f>
        <v>0</v>
      </c>
      <c r="K144" s="217" t="s">
        <v>148</v>
      </c>
      <c r="L144" s="47"/>
      <c r="M144" s="222" t="s">
        <v>19</v>
      </c>
      <c r="N144" s="223" t="s">
        <v>44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149</v>
      </c>
      <c r="AT144" s="226" t="s">
        <v>144</v>
      </c>
      <c r="AU144" s="226" t="s">
        <v>81</v>
      </c>
      <c r="AY144" s="20" t="s">
        <v>142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77</v>
      </c>
      <c r="BK144" s="227">
        <f>ROUND(I144*H144,2)</f>
        <v>0</v>
      </c>
      <c r="BL144" s="20" t="s">
        <v>149</v>
      </c>
      <c r="BM144" s="226" t="s">
        <v>220</v>
      </c>
    </row>
    <row r="145" s="2" customFormat="1">
      <c r="A145" s="41"/>
      <c r="B145" s="42"/>
      <c r="C145" s="43"/>
      <c r="D145" s="228" t="s">
        <v>151</v>
      </c>
      <c r="E145" s="43"/>
      <c r="F145" s="229" t="s">
        <v>221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151</v>
      </c>
      <c r="AU145" s="20" t="s">
        <v>81</v>
      </c>
    </row>
    <row r="146" s="2" customFormat="1">
      <c r="A146" s="41"/>
      <c r="B146" s="42"/>
      <c r="C146" s="43"/>
      <c r="D146" s="233" t="s">
        <v>153</v>
      </c>
      <c r="E146" s="43"/>
      <c r="F146" s="234" t="s">
        <v>222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153</v>
      </c>
      <c r="AU146" s="20" t="s">
        <v>81</v>
      </c>
    </row>
    <row r="147" s="13" customFormat="1">
      <c r="A147" s="13"/>
      <c r="B147" s="235"/>
      <c r="C147" s="236"/>
      <c r="D147" s="228" t="s">
        <v>173</v>
      </c>
      <c r="E147" s="237" t="s">
        <v>19</v>
      </c>
      <c r="F147" s="238" t="s">
        <v>223</v>
      </c>
      <c r="G147" s="236"/>
      <c r="H147" s="237" t="s">
        <v>19</v>
      </c>
      <c r="I147" s="239"/>
      <c r="J147" s="236"/>
      <c r="K147" s="236"/>
      <c r="L147" s="240"/>
      <c r="M147" s="241"/>
      <c r="N147" s="242"/>
      <c r="O147" s="242"/>
      <c r="P147" s="242"/>
      <c r="Q147" s="242"/>
      <c r="R147" s="242"/>
      <c r="S147" s="242"/>
      <c r="T147" s="243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4" t="s">
        <v>173</v>
      </c>
      <c r="AU147" s="244" t="s">
        <v>81</v>
      </c>
      <c r="AV147" s="13" t="s">
        <v>77</v>
      </c>
      <c r="AW147" s="13" t="s">
        <v>34</v>
      </c>
      <c r="AX147" s="13" t="s">
        <v>73</v>
      </c>
      <c r="AY147" s="244" t="s">
        <v>142</v>
      </c>
    </row>
    <row r="148" s="14" customFormat="1">
      <c r="A148" s="14"/>
      <c r="B148" s="245"/>
      <c r="C148" s="246"/>
      <c r="D148" s="228" t="s">
        <v>173</v>
      </c>
      <c r="E148" s="247" t="s">
        <v>19</v>
      </c>
      <c r="F148" s="248" t="s">
        <v>224</v>
      </c>
      <c r="G148" s="246"/>
      <c r="H148" s="249">
        <v>100</v>
      </c>
      <c r="I148" s="250"/>
      <c r="J148" s="246"/>
      <c r="K148" s="246"/>
      <c r="L148" s="251"/>
      <c r="M148" s="252"/>
      <c r="N148" s="253"/>
      <c r="O148" s="253"/>
      <c r="P148" s="253"/>
      <c r="Q148" s="253"/>
      <c r="R148" s="253"/>
      <c r="S148" s="253"/>
      <c r="T148" s="254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5" t="s">
        <v>173</v>
      </c>
      <c r="AU148" s="255" t="s">
        <v>81</v>
      </c>
      <c r="AV148" s="14" t="s">
        <v>81</v>
      </c>
      <c r="AW148" s="14" t="s">
        <v>34</v>
      </c>
      <c r="AX148" s="14" t="s">
        <v>77</v>
      </c>
      <c r="AY148" s="255" t="s">
        <v>142</v>
      </c>
    </row>
    <row r="149" s="2" customFormat="1" ht="16.5" customHeight="1">
      <c r="A149" s="41"/>
      <c r="B149" s="42"/>
      <c r="C149" s="267" t="s">
        <v>8</v>
      </c>
      <c r="D149" s="267" t="s">
        <v>199</v>
      </c>
      <c r="E149" s="268" t="s">
        <v>225</v>
      </c>
      <c r="F149" s="269" t="s">
        <v>226</v>
      </c>
      <c r="G149" s="270" t="s">
        <v>206</v>
      </c>
      <c r="H149" s="271">
        <v>36</v>
      </c>
      <c r="I149" s="272"/>
      <c r="J149" s="273">
        <f>ROUND(I149*H149,2)</f>
        <v>0</v>
      </c>
      <c r="K149" s="269" t="s">
        <v>148</v>
      </c>
      <c r="L149" s="274"/>
      <c r="M149" s="275" t="s">
        <v>19</v>
      </c>
      <c r="N149" s="276" t="s">
        <v>44</v>
      </c>
      <c r="O149" s="87"/>
      <c r="P149" s="224">
        <f>O149*H149</f>
        <v>0</v>
      </c>
      <c r="Q149" s="224">
        <v>1</v>
      </c>
      <c r="R149" s="224">
        <f>Q149*H149</f>
        <v>36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198</v>
      </c>
      <c r="AT149" s="226" t="s">
        <v>199</v>
      </c>
      <c r="AU149" s="226" t="s">
        <v>81</v>
      </c>
      <c r="AY149" s="20" t="s">
        <v>142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77</v>
      </c>
      <c r="BK149" s="227">
        <f>ROUND(I149*H149,2)</f>
        <v>0</v>
      </c>
      <c r="BL149" s="20" t="s">
        <v>149</v>
      </c>
      <c r="BM149" s="226" t="s">
        <v>227</v>
      </c>
    </row>
    <row r="150" s="2" customFormat="1">
      <c r="A150" s="41"/>
      <c r="B150" s="42"/>
      <c r="C150" s="43"/>
      <c r="D150" s="228" t="s">
        <v>151</v>
      </c>
      <c r="E150" s="43"/>
      <c r="F150" s="229" t="s">
        <v>226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151</v>
      </c>
      <c r="AU150" s="20" t="s">
        <v>81</v>
      </c>
    </row>
    <row r="151" s="14" customFormat="1">
      <c r="A151" s="14"/>
      <c r="B151" s="245"/>
      <c r="C151" s="246"/>
      <c r="D151" s="228" t="s">
        <v>173</v>
      </c>
      <c r="E151" s="247" t="s">
        <v>19</v>
      </c>
      <c r="F151" s="248" t="s">
        <v>228</v>
      </c>
      <c r="G151" s="246"/>
      <c r="H151" s="249">
        <v>36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173</v>
      </c>
      <c r="AU151" s="255" t="s">
        <v>81</v>
      </c>
      <c r="AV151" s="14" t="s">
        <v>81</v>
      </c>
      <c r="AW151" s="14" t="s">
        <v>34</v>
      </c>
      <c r="AX151" s="14" t="s">
        <v>77</v>
      </c>
      <c r="AY151" s="255" t="s">
        <v>142</v>
      </c>
    </row>
    <row r="152" s="2" customFormat="1" ht="24.15" customHeight="1">
      <c r="A152" s="41"/>
      <c r="B152" s="42"/>
      <c r="C152" s="215" t="s">
        <v>229</v>
      </c>
      <c r="D152" s="215" t="s">
        <v>144</v>
      </c>
      <c r="E152" s="216" t="s">
        <v>230</v>
      </c>
      <c r="F152" s="217" t="s">
        <v>231</v>
      </c>
      <c r="G152" s="218" t="s">
        <v>147</v>
      </c>
      <c r="H152" s="219">
        <v>100</v>
      </c>
      <c r="I152" s="220"/>
      <c r="J152" s="221">
        <f>ROUND(I152*H152,2)</f>
        <v>0</v>
      </c>
      <c r="K152" s="217" t="s">
        <v>148</v>
      </c>
      <c r="L152" s="47"/>
      <c r="M152" s="222" t="s">
        <v>19</v>
      </c>
      <c r="N152" s="223" t="s">
        <v>44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149</v>
      </c>
      <c r="AT152" s="226" t="s">
        <v>144</v>
      </c>
      <c r="AU152" s="226" t="s">
        <v>81</v>
      </c>
      <c r="AY152" s="20" t="s">
        <v>142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77</v>
      </c>
      <c r="BK152" s="227">
        <f>ROUND(I152*H152,2)</f>
        <v>0</v>
      </c>
      <c r="BL152" s="20" t="s">
        <v>149</v>
      </c>
      <c r="BM152" s="226" t="s">
        <v>232</v>
      </c>
    </row>
    <row r="153" s="2" customFormat="1">
      <c r="A153" s="41"/>
      <c r="B153" s="42"/>
      <c r="C153" s="43"/>
      <c r="D153" s="228" t="s">
        <v>151</v>
      </c>
      <c r="E153" s="43"/>
      <c r="F153" s="229" t="s">
        <v>233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151</v>
      </c>
      <c r="AU153" s="20" t="s">
        <v>81</v>
      </c>
    </row>
    <row r="154" s="2" customFormat="1">
      <c r="A154" s="41"/>
      <c r="B154" s="42"/>
      <c r="C154" s="43"/>
      <c r="D154" s="233" t="s">
        <v>153</v>
      </c>
      <c r="E154" s="43"/>
      <c r="F154" s="234" t="s">
        <v>234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153</v>
      </c>
      <c r="AU154" s="20" t="s">
        <v>81</v>
      </c>
    </row>
    <row r="155" s="13" customFormat="1">
      <c r="A155" s="13"/>
      <c r="B155" s="235"/>
      <c r="C155" s="236"/>
      <c r="D155" s="228" t="s">
        <v>173</v>
      </c>
      <c r="E155" s="237" t="s">
        <v>19</v>
      </c>
      <c r="F155" s="238" t="s">
        <v>223</v>
      </c>
      <c r="G155" s="236"/>
      <c r="H155" s="237" t="s">
        <v>19</v>
      </c>
      <c r="I155" s="239"/>
      <c r="J155" s="236"/>
      <c r="K155" s="236"/>
      <c r="L155" s="240"/>
      <c r="M155" s="241"/>
      <c r="N155" s="242"/>
      <c r="O155" s="242"/>
      <c r="P155" s="242"/>
      <c r="Q155" s="242"/>
      <c r="R155" s="242"/>
      <c r="S155" s="242"/>
      <c r="T155" s="243"/>
      <c r="U155" s="13"/>
      <c r="V155" s="13"/>
      <c r="W155" s="13"/>
      <c r="X155" s="13"/>
      <c r="Y155" s="13"/>
      <c r="Z155" s="13"/>
      <c r="AA155" s="13"/>
      <c r="AB155" s="13"/>
      <c r="AC155" s="13"/>
      <c r="AD155" s="13"/>
      <c r="AE155" s="13"/>
      <c r="AT155" s="244" t="s">
        <v>173</v>
      </c>
      <c r="AU155" s="244" t="s">
        <v>81</v>
      </c>
      <c r="AV155" s="13" t="s">
        <v>77</v>
      </c>
      <c r="AW155" s="13" t="s">
        <v>34</v>
      </c>
      <c r="AX155" s="13" t="s">
        <v>73</v>
      </c>
      <c r="AY155" s="244" t="s">
        <v>142</v>
      </c>
    </row>
    <row r="156" s="14" customFormat="1">
      <c r="A156" s="14"/>
      <c r="B156" s="245"/>
      <c r="C156" s="246"/>
      <c r="D156" s="228" t="s">
        <v>173</v>
      </c>
      <c r="E156" s="247" t="s">
        <v>19</v>
      </c>
      <c r="F156" s="248" t="s">
        <v>224</v>
      </c>
      <c r="G156" s="246"/>
      <c r="H156" s="249">
        <v>100</v>
      </c>
      <c r="I156" s="250"/>
      <c r="J156" s="246"/>
      <c r="K156" s="246"/>
      <c r="L156" s="251"/>
      <c r="M156" s="252"/>
      <c r="N156" s="253"/>
      <c r="O156" s="253"/>
      <c r="P156" s="253"/>
      <c r="Q156" s="253"/>
      <c r="R156" s="253"/>
      <c r="S156" s="253"/>
      <c r="T156" s="254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55" t="s">
        <v>173</v>
      </c>
      <c r="AU156" s="255" t="s">
        <v>81</v>
      </c>
      <c r="AV156" s="14" t="s">
        <v>81</v>
      </c>
      <c r="AW156" s="14" t="s">
        <v>34</v>
      </c>
      <c r="AX156" s="14" t="s">
        <v>77</v>
      </c>
      <c r="AY156" s="255" t="s">
        <v>142</v>
      </c>
    </row>
    <row r="157" s="2" customFormat="1" ht="16.5" customHeight="1">
      <c r="A157" s="41"/>
      <c r="B157" s="42"/>
      <c r="C157" s="267" t="s">
        <v>235</v>
      </c>
      <c r="D157" s="267" t="s">
        <v>199</v>
      </c>
      <c r="E157" s="268" t="s">
        <v>236</v>
      </c>
      <c r="F157" s="269" t="s">
        <v>237</v>
      </c>
      <c r="G157" s="270" t="s">
        <v>238</v>
      </c>
      <c r="H157" s="271">
        <v>3.5</v>
      </c>
      <c r="I157" s="272"/>
      <c r="J157" s="273">
        <f>ROUND(I157*H157,2)</f>
        <v>0</v>
      </c>
      <c r="K157" s="269" t="s">
        <v>148</v>
      </c>
      <c r="L157" s="274"/>
      <c r="M157" s="275" t="s">
        <v>19</v>
      </c>
      <c r="N157" s="276" t="s">
        <v>44</v>
      </c>
      <c r="O157" s="87"/>
      <c r="P157" s="224">
        <f>O157*H157</f>
        <v>0</v>
      </c>
      <c r="Q157" s="224">
        <v>0.001</v>
      </c>
      <c r="R157" s="224">
        <f>Q157*H157</f>
        <v>0.0035000000000000001</v>
      </c>
      <c r="S157" s="224">
        <v>0</v>
      </c>
      <c r="T157" s="225">
        <f>S157*H157</f>
        <v>0</v>
      </c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R157" s="226" t="s">
        <v>198</v>
      </c>
      <c r="AT157" s="226" t="s">
        <v>199</v>
      </c>
      <c r="AU157" s="226" t="s">
        <v>81</v>
      </c>
      <c r="AY157" s="20" t="s">
        <v>142</v>
      </c>
      <c r="BE157" s="227">
        <f>IF(N157="základní",J157,0)</f>
        <v>0</v>
      </c>
      <c r="BF157" s="227">
        <f>IF(N157="snížená",J157,0)</f>
        <v>0</v>
      </c>
      <c r="BG157" s="227">
        <f>IF(N157="zákl. přenesená",J157,0)</f>
        <v>0</v>
      </c>
      <c r="BH157" s="227">
        <f>IF(N157="sníž. přenesená",J157,0)</f>
        <v>0</v>
      </c>
      <c r="BI157" s="227">
        <f>IF(N157="nulová",J157,0)</f>
        <v>0</v>
      </c>
      <c r="BJ157" s="20" t="s">
        <v>77</v>
      </c>
      <c r="BK157" s="227">
        <f>ROUND(I157*H157,2)</f>
        <v>0</v>
      </c>
      <c r="BL157" s="20" t="s">
        <v>149</v>
      </c>
      <c r="BM157" s="226" t="s">
        <v>239</v>
      </c>
    </row>
    <row r="158" s="2" customFormat="1">
      <c r="A158" s="41"/>
      <c r="B158" s="42"/>
      <c r="C158" s="43"/>
      <c r="D158" s="228" t="s">
        <v>151</v>
      </c>
      <c r="E158" s="43"/>
      <c r="F158" s="229" t="s">
        <v>237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151</v>
      </c>
      <c r="AU158" s="20" t="s">
        <v>81</v>
      </c>
    </row>
    <row r="159" s="14" customFormat="1">
      <c r="A159" s="14"/>
      <c r="B159" s="245"/>
      <c r="C159" s="246"/>
      <c r="D159" s="228" t="s">
        <v>173</v>
      </c>
      <c r="E159" s="246"/>
      <c r="F159" s="248" t="s">
        <v>240</v>
      </c>
      <c r="G159" s="246"/>
      <c r="H159" s="249">
        <v>3.5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173</v>
      </c>
      <c r="AU159" s="255" t="s">
        <v>81</v>
      </c>
      <c r="AV159" s="14" t="s">
        <v>81</v>
      </c>
      <c r="AW159" s="14" t="s">
        <v>4</v>
      </c>
      <c r="AX159" s="14" t="s">
        <v>77</v>
      </c>
      <c r="AY159" s="255" t="s">
        <v>142</v>
      </c>
    </row>
    <row r="160" s="2" customFormat="1" ht="24.15" customHeight="1">
      <c r="A160" s="41"/>
      <c r="B160" s="42"/>
      <c r="C160" s="215" t="s">
        <v>241</v>
      </c>
      <c r="D160" s="215" t="s">
        <v>144</v>
      </c>
      <c r="E160" s="216" t="s">
        <v>242</v>
      </c>
      <c r="F160" s="217" t="s">
        <v>243</v>
      </c>
      <c r="G160" s="218" t="s">
        <v>147</v>
      </c>
      <c r="H160" s="219">
        <v>203.69999999999999</v>
      </c>
      <c r="I160" s="220"/>
      <c r="J160" s="221">
        <f>ROUND(I160*H160,2)</f>
        <v>0</v>
      </c>
      <c r="K160" s="217" t="s">
        <v>148</v>
      </c>
      <c r="L160" s="47"/>
      <c r="M160" s="222" t="s">
        <v>19</v>
      </c>
      <c r="N160" s="223" t="s">
        <v>44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149</v>
      </c>
      <c r="AT160" s="226" t="s">
        <v>144</v>
      </c>
      <c r="AU160" s="226" t="s">
        <v>81</v>
      </c>
      <c r="AY160" s="20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77</v>
      </c>
      <c r="BK160" s="227">
        <f>ROUND(I160*H160,2)</f>
        <v>0</v>
      </c>
      <c r="BL160" s="20" t="s">
        <v>149</v>
      </c>
      <c r="BM160" s="226" t="s">
        <v>244</v>
      </c>
    </row>
    <row r="161" s="2" customFormat="1">
      <c r="A161" s="41"/>
      <c r="B161" s="42"/>
      <c r="C161" s="43"/>
      <c r="D161" s="228" t="s">
        <v>151</v>
      </c>
      <c r="E161" s="43"/>
      <c r="F161" s="229" t="s">
        <v>245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151</v>
      </c>
      <c r="AU161" s="20" t="s">
        <v>81</v>
      </c>
    </row>
    <row r="162" s="2" customFormat="1">
      <c r="A162" s="41"/>
      <c r="B162" s="42"/>
      <c r="C162" s="43"/>
      <c r="D162" s="233" t="s">
        <v>153</v>
      </c>
      <c r="E162" s="43"/>
      <c r="F162" s="234" t="s">
        <v>246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153</v>
      </c>
      <c r="AU162" s="20" t="s">
        <v>81</v>
      </c>
    </row>
    <row r="163" s="14" customFormat="1">
      <c r="A163" s="14"/>
      <c r="B163" s="245"/>
      <c r="C163" s="246"/>
      <c r="D163" s="228" t="s">
        <v>173</v>
      </c>
      <c r="E163" s="247" t="s">
        <v>19</v>
      </c>
      <c r="F163" s="248" t="s">
        <v>247</v>
      </c>
      <c r="G163" s="246"/>
      <c r="H163" s="249">
        <v>203.69999999999999</v>
      </c>
      <c r="I163" s="250"/>
      <c r="J163" s="246"/>
      <c r="K163" s="246"/>
      <c r="L163" s="251"/>
      <c r="M163" s="252"/>
      <c r="N163" s="253"/>
      <c r="O163" s="253"/>
      <c r="P163" s="253"/>
      <c r="Q163" s="253"/>
      <c r="R163" s="253"/>
      <c r="S163" s="253"/>
      <c r="T163" s="254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5" t="s">
        <v>173</v>
      </c>
      <c r="AU163" s="255" t="s">
        <v>81</v>
      </c>
      <c r="AV163" s="14" t="s">
        <v>81</v>
      </c>
      <c r="AW163" s="14" t="s">
        <v>34</v>
      </c>
      <c r="AX163" s="14" t="s">
        <v>77</v>
      </c>
      <c r="AY163" s="255" t="s">
        <v>142</v>
      </c>
    </row>
    <row r="164" s="12" customFormat="1" ht="22.8" customHeight="1">
      <c r="A164" s="12"/>
      <c r="B164" s="199"/>
      <c r="C164" s="200"/>
      <c r="D164" s="201" t="s">
        <v>72</v>
      </c>
      <c r="E164" s="213" t="s">
        <v>160</v>
      </c>
      <c r="F164" s="213" t="s">
        <v>248</v>
      </c>
      <c r="G164" s="200"/>
      <c r="H164" s="200"/>
      <c r="I164" s="203"/>
      <c r="J164" s="214">
        <f>BK164</f>
        <v>0</v>
      </c>
      <c r="K164" s="200"/>
      <c r="L164" s="205"/>
      <c r="M164" s="206"/>
      <c r="N164" s="207"/>
      <c r="O164" s="207"/>
      <c r="P164" s="208">
        <f>SUM(P165:P183)</f>
        <v>0</v>
      </c>
      <c r="Q164" s="207"/>
      <c r="R164" s="208">
        <f>SUM(R165:R183)</f>
        <v>11.989450000000002</v>
      </c>
      <c r="S164" s="207"/>
      <c r="T164" s="209">
        <f>SUM(T165:T183)</f>
        <v>0</v>
      </c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R164" s="210" t="s">
        <v>77</v>
      </c>
      <c r="AT164" s="211" t="s">
        <v>72</v>
      </c>
      <c r="AU164" s="211" t="s">
        <v>77</v>
      </c>
      <c r="AY164" s="210" t="s">
        <v>142</v>
      </c>
      <c r="BK164" s="212">
        <f>SUM(BK165:BK183)</f>
        <v>0</v>
      </c>
    </row>
    <row r="165" s="2" customFormat="1" ht="24.15" customHeight="1">
      <c r="A165" s="41"/>
      <c r="B165" s="42"/>
      <c r="C165" s="215" t="s">
        <v>249</v>
      </c>
      <c r="D165" s="215" t="s">
        <v>144</v>
      </c>
      <c r="E165" s="216" t="s">
        <v>250</v>
      </c>
      <c r="F165" s="217" t="s">
        <v>251</v>
      </c>
      <c r="G165" s="218" t="s">
        <v>169</v>
      </c>
      <c r="H165" s="219">
        <v>0.5</v>
      </c>
      <c r="I165" s="220"/>
      <c r="J165" s="221">
        <f>ROUND(I165*H165,2)</f>
        <v>0</v>
      </c>
      <c r="K165" s="217" t="s">
        <v>148</v>
      </c>
      <c r="L165" s="47"/>
      <c r="M165" s="222" t="s">
        <v>19</v>
      </c>
      <c r="N165" s="223" t="s">
        <v>44</v>
      </c>
      <c r="O165" s="87"/>
      <c r="P165" s="224">
        <f>O165*H165</f>
        <v>0</v>
      </c>
      <c r="Q165" s="224">
        <v>1.8775</v>
      </c>
      <c r="R165" s="224">
        <f>Q165*H165</f>
        <v>0.93874999999999997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149</v>
      </c>
      <c r="AT165" s="226" t="s">
        <v>144</v>
      </c>
      <c r="AU165" s="226" t="s">
        <v>81</v>
      </c>
      <c r="AY165" s="20" t="s">
        <v>142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77</v>
      </c>
      <c r="BK165" s="227">
        <f>ROUND(I165*H165,2)</f>
        <v>0</v>
      </c>
      <c r="BL165" s="20" t="s">
        <v>149</v>
      </c>
      <c r="BM165" s="226" t="s">
        <v>252</v>
      </c>
    </row>
    <row r="166" s="2" customFormat="1">
      <c r="A166" s="41"/>
      <c r="B166" s="42"/>
      <c r="C166" s="43"/>
      <c r="D166" s="228" t="s">
        <v>151</v>
      </c>
      <c r="E166" s="43"/>
      <c r="F166" s="229" t="s">
        <v>253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151</v>
      </c>
      <c r="AU166" s="20" t="s">
        <v>81</v>
      </c>
    </row>
    <row r="167" s="2" customFormat="1">
      <c r="A167" s="41"/>
      <c r="B167" s="42"/>
      <c r="C167" s="43"/>
      <c r="D167" s="233" t="s">
        <v>153</v>
      </c>
      <c r="E167" s="43"/>
      <c r="F167" s="234" t="s">
        <v>254</v>
      </c>
      <c r="G167" s="43"/>
      <c r="H167" s="43"/>
      <c r="I167" s="230"/>
      <c r="J167" s="43"/>
      <c r="K167" s="43"/>
      <c r="L167" s="47"/>
      <c r="M167" s="231"/>
      <c r="N167" s="232"/>
      <c r="O167" s="87"/>
      <c r="P167" s="87"/>
      <c r="Q167" s="87"/>
      <c r="R167" s="87"/>
      <c r="S167" s="87"/>
      <c r="T167" s="88"/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T167" s="20" t="s">
        <v>153</v>
      </c>
      <c r="AU167" s="20" t="s">
        <v>81</v>
      </c>
    </row>
    <row r="168" s="13" customFormat="1">
      <c r="A168" s="13"/>
      <c r="B168" s="235"/>
      <c r="C168" s="236"/>
      <c r="D168" s="228" t="s">
        <v>173</v>
      </c>
      <c r="E168" s="237" t="s">
        <v>19</v>
      </c>
      <c r="F168" s="238" t="s">
        <v>255</v>
      </c>
      <c r="G168" s="236"/>
      <c r="H168" s="237" t="s">
        <v>19</v>
      </c>
      <c r="I168" s="239"/>
      <c r="J168" s="236"/>
      <c r="K168" s="236"/>
      <c r="L168" s="240"/>
      <c r="M168" s="241"/>
      <c r="N168" s="242"/>
      <c r="O168" s="242"/>
      <c r="P168" s="242"/>
      <c r="Q168" s="242"/>
      <c r="R168" s="242"/>
      <c r="S168" s="242"/>
      <c r="T168" s="243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4" t="s">
        <v>173</v>
      </c>
      <c r="AU168" s="244" t="s">
        <v>81</v>
      </c>
      <c r="AV168" s="13" t="s">
        <v>77</v>
      </c>
      <c r="AW168" s="13" t="s">
        <v>34</v>
      </c>
      <c r="AX168" s="13" t="s">
        <v>73</v>
      </c>
      <c r="AY168" s="244" t="s">
        <v>142</v>
      </c>
    </row>
    <row r="169" s="14" customFormat="1">
      <c r="A169" s="14"/>
      <c r="B169" s="245"/>
      <c r="C169" s="246"/>
      <c r="D169" s="228" t="s">
        <v>173</v>
      </c>
      <c r="E169" s="247" t="s">
        <v>19</v>
      </c>
      <c r="F169" s="248" t="s">
        <v>256</v>
      </c>
      <c r="G169" s="246"/>
      <c r="H169" s="249">
        <v>0.5</v>
      </c>
      <c r="I169" s="250"/>
      <c r="J169" s="246"/>
      <c r="K169" s="246"/>
      <c r="L169" s="251"/>
      <c r="M169" s="252"/>
      <c r="N169" s="253"/>
      <c r="O169" s="253"/>
      <c r="P169" s="253"/>
      <c r="Q169" s="253"/>
      <c r="R169" s="253"/>
      <c r="S169" s="253"/>
      <c r="T169" s="254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5" t="s">
        <v>173</v>
      </c>
      <c r="AU169" s="255" t="s">
        <v>81</v>
      </c>
      <c r="AV169" s="14" t="s">
        <v>81</v>
      </c>
      <c r="AW169" s="14" t="s">
        <v>34</v>
      </c>
      <c r="AX169" s="14" t="s">
        <v>77</v>
      </c>
      <c r="AY169" s="255" t="s">
        <v>142</v>
      </c>
    </row>
    <row r="170" s="2" customFormat="1" ht="37.8" customHeight="1">
      <c r="A170" s="41"/>
      <c r="B170" s="42"/>
      <c r="C170" s="215" t="s">
        <v>257</v>
      </c>
      <c r="D170" s="215" t="s">
        <v>144</v>
      </c>
      <c r="E170" s="216" t="s">
        <v>258</v>
      </c>
      <c r="F170" s="217" t="s">
        <v>259</v>
      </c>
      <c r="G170" s="218" t="s">
        <v>147</v>
      </c>
      <c r="H170" s="219">
        <v>62</v>
      </c>
      <c r="I170" s="220"/>
      <c r="J170" s="221">
        <f>ROUND(I170*H170,2)</f>
        <v>0</v>
      </c>
      <c r="K170" s="217" t="s">
        <v>148</v>
      </c>
      <c r="L170" s="47"/>
      <c r="M170" s="222" t="s">
        <v>19</v>
      </c>
      <c r="N170" s="223" t="s">
        <v>44</v>
      </c>
      <c r="O170" s="87"/>
      <c r="P170" s="224">
        <f>O170*H170</f>
        <v>0</v>
      </c>
      <c r="Q170" s="224">
        <v>0.17721000000000001</v>
      </c>
      <c r="R170" s="224">
        <f>Q170*H170</f>
        <v>10.987020000000001</v>
      </c>
      <c r="S170" s="224">
        <v>0</v>
      </c>
      <c r="T170" s="225">
        <f>S170*H170</f>
        <v>0</v>
      </c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R170" s="226" t="s">
        <v>149</v>
      </c>
      <c r="AT170" s="226" t="s">
        <v>144</v>
      </c>
      <c r="AU170" s="226" t="s">
        <v>81</v>
      </c>
      <c r="AY170" s="20" t="s">
        <v>142</v>
      </c>
      <c r="BE170" s="227">
        <f>IF(N170="základní",J170,0)</f>
        <v>0</v>
      </c>
      <c r="BF170" s="227">
        <f>IF(N170="snížená",J170,0)</f>
        <v>0</v>
      </c>
      <c r="BG170" s="227">
        <f>IF(N170="zákl. přenesená",J170,0)</f>
        <v>0</v>
      </c>
      <c r="BH170" s="227">
        <f>IF(N170="sníž. přenesená",J170,0)</f>
        <v>0</v>
      </c>
      <c r="BI170" s="227">
        <f>IF(N170="nulová",J170,0)</f>
        <v>0</v>
      </c>
      <c r="BJ170" s="20" t="s">
        <v>77</v>
      </c>
      <c r="BK170" s="227">
        <f>ROUND(I170*H170,2)</f>
        <v>0</v>
      </c>
      <c r="BL170" s="20" t="s">
        <v>149</v>
      </c>
      <c r="BM170" s="226" t="s">
        <v>260</v>
      </c>
    </row>
    <row r="171" s="2" customFormat="1">
      <c r="A171" s="41"/>
      <c r="B171" s="42"/>
      <c r="C171" s="43"/>
      <c r="D171" s="228" t="s">
        <v>151</v>
      </c>
      <c r="E171" s="43"/>
      <c r="F171" s="229" t="s">
        <v>261</v>
      </c>
      <c r="G171" s="43"/>
      <c r="H171" s="43"/>
      <c r="I171" s="230"/>
      <c r="J171" s="43"/>
      <c r="K171" s="43"/>
      <c r="L171" s="47"/>
      <c r="M171" s="231"/>
      <c r="N171" s="232"/>
      <c r="O171" s="87"/>
      <c r="P171" s="87"/>
      <c r="Q171" s="87"/>
      <c r="R171" s="87"/>
      <c r="S171" s="87"/>
      <c r="T171" s="88"/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T171" s="20" t="s">
        <v>151</v>
      </c>
      <c r="AU171" s="20" t="s">
        <v>81</v>
      </c>
    </row>
    <row r="172" s="2" customFormat="1">
      <c r="A172" s="41"/>
      <c r="B172" s="42"/>
      <c r="C172" s="43"/>
      <c r="D172" s="233" t="s">
        <v>153</v>
      </c>
      <c r="E172" s="43"/>
      <c r="F172" s="234" t="s">
        <v>262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153</v>
      </c>
      <c r="AU172" s="20" t="s">
        <v>81</v>
      </c>
    </row>
    <row r="173" s="14" customFormat="1">
      <c r="A173" s="14"/>
      <c r="B173" s="245"/>
      <c r="C173" s="246"/>
      <c r="D173" s="228" t="s">
        <v>173</v>
      </c>
      <c r="E173" s="247" t="s">
        <v>19</v>
      </c>
      <c r="F173" s="248" t="s">
        <v>263</v>
      </c>
      <c r="G173" s="246"/>
      <c r="H173" s="249">
        <v>62</v>
      </c>
      <c r="I173" s="250"/>
      <c r="J173" s="246"/>
      <c r="K173" s="246"/>
      <c r="L173" s="251"/>
      <c r="M173" s="252"/>
      <c r="N173" s="253"/>
      <c r="O173" s="253"/>
      <c r="P173" s="253"/>
      <c r="Q173" s="253"/>
      <c r="R173" s="253"/>
      <c r="S173" s="253"/>
      <c r="T173" s="254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55" t="s">
        <v>173</v>
      </c>
      <c r="AU173" s="255" t="s">
        <v>81</v>
      </c>
      <c r="AV173" s="14" t="s">
        <v>81</v>
      </c>
      <c r="AW173" s="14" t="s">
        <v>34</v>
      </c>
      <c r="AX173" s="14" t="s">
        <v>77</v>
      </c>
      <c r="AY173" s="255" t="s">
        <v>142</v>
      </c>
    </row>
    <row r="174" s="2" customFormat="1" ht="24.15" customHeight="1">
      <c r="A174" s="41"/>
      <c r="B174" s="42"/>
      <c r="C174" s="215" t="s">
        <v>264</v>
      </c>
      <c r="D174" s="215" t="s">
        <v>144</v>
      </c>
      <c r="E174" s="216" t="s">
        <v>265</v>
      </c>
      <c r="F174" s="217" t="s">
        <v>266</v>
      </c>
      <c r="G174" s="218" t="s">
        <v>163</v>
      </c>
      <c r="H174" s="219">
        <v>12.4</v>
      </c>
      <c r="I174" s="220"/>
      <c r="J174" s="221">
        <f>ROUND(I174*H174,2)</f>
        <v>0</v>
      </c>
      <c r="K174" s="217" t="s">
        <v>148</v>
      </c>
      <c r="L174" s="47"/>
      <c r="M174" s="222" t="s">
        <v>19</v>
      </c>
      <c r="N174" s="223" t="s">
        <v>44</v>
      </c>
      <c r="O174" s="87"/>
      <c r="P174" s="224">
        <f>O174*H174</f>
        <v>0</v>
      </c>
      <c r="Q174" s="224">
        <v>0.00020000000000000001</v>
      </c>
      <c r="R174" s="224">
        <f>Q174*H174</f>
        <v>0.00248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149</v>
      </c>
      <c r="AT174" s="226" t="s">
        <v>144</v>
      </c>
      <c r="AU174" s="226" t="s">
        <v>81</v>
      </c>
      <c r="AY174" s="20" t="s">
        <v>142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77</v>
      </c>
      <c r="BK174" s="227">
        <f>ROUND(I174*H174,2)</f>
        <v>0</v>
      </c>
      <c r="BL174" s="20" t="s">
        <v>149</v>
      </c>
      <c r="BM174" s="226" t="s">
        <v>267</v>
      </c>
    </row>
    <row r="175" s="2" customFormat="1">
      <c r="A175" s="41"/>
      <c r="B175" s="42"/>
      <c r="C175" s="43"/>
      <c r="D175" s="228" t="s">
        <v>151</v>
      </c>
      <c r="E175" s="43"/>
      <c r="F175" s="229" t="s">
        <v>268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151</v>
      </c>
      <c r="AU175" s="20" t="s">
        <v>81</v>
      </c>
    </row>
    <row r="176" s="2" customFormat="1">
      <c r="A176" s="41"/>
      <c r="B176" s="42"/>
      <c r="C176" s="43"/>
      <c r="D176" s="233" t="s">
        <v>153</v>
      </c>
      <c r="E176" s="43"/>
      <c r="F176" s="234" t="s">
        <v>269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153</v>
      </c>
      <c r="AU176" s="20" t="s">
        <v>81</v>
      </c>
    </row>
    <row r="177" s="2" customFormat="1">
      <c r="A177" s="41"/>
      <c r="B177" s="42"/>
      <c r="C177" s="43"/>
      <c r="D177" s="228" t="s">
        <v>270</v>
      </c>
      <c r="E177" s="43"/>
      <c r="F177" s="277" t="s">
        <v>271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270</v>
      </c>
      <c r="AU177" s="20" t="s">
        <v>81</v>
      </c>
    </row>
    <row r="178" s="14" customFormat="1">
      <c r="A178" s="14"/>
      <c r="B178" s="245"/>
      <c r="C178" s="246"/>
      <c r="D178" s="228" t="s">
        <v>173</v>
      </c>
      <c r="E178" s="247" t="s">
        <v>19</v>
      </c>
      <c r="F178" s="248" t="s">
        <v>272</v>
      </c>
      <c r="G178" s="246"/>
      <c r="H178" s="249">
        <v>12.4</v>
      </c>
      <c r="I178" s="250"/>
      <c r="J178" s="246"/>
      <c r="K178" s="246"/>
      <c r="L178" s="251"/>
      <c r="M178" s="252"/>
      <c r="N178" s="253"/>
      <c r="O178" s="253"/>
      <c r="P178" s="253"/>
      <c r="Q178" s="253"/>
      <c r="R178" s="253"/>
      <c r="S178" s="253"/>
      <c r="T178" s="254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5" t="s">
        <v>173</v>
      </c>
      <c r="AU178" s="255" t="s">
        <v>81</v>
      </c>
      <c r="AV178" s="14" t="s">
        <v>81</v>
      </c>
      <c r="AW178" s="14" t="s">
        <v>34</v>
      </c>
      <c r="AX178" s="14" t="s">
        <v>77</v>
      </c>
      <c r="AY178" s="255" t="s">
        <v>142</v>
      </c>
    </row>
    <row r="179" s="2" customFormat="1" ht="24.15" customHeight="1">
      <c r="A179" s="41"/>
      <c r="B179" s="42"/>
      <c r="C179" s="215" t="s">
        <v>273</v>
      </c>
      <c r="D179" s="215" t="s">
        <v>144</v>
      </c>
      <c r="E179" s="216" t="s">
        <v>274</v>
      </c>
      <c r="F179" s="217" t="s">
        <v>275</v>
      </c>
      <c r="G179" s="218" t="s">
        <v>163</v>
      </c>
      <c r="H179" s="219">
        <v>20</v>
      </c>
      <c r="I179" s="220"/>
      <c r="J179" s="221">
        <f>ROUND(I179*H179,2)</f>
        <v>0</v>
      </c>
      <c r="K179" s="217" t="s">
        <v>148</v>
      </c>
      <c r="L179" s="47"/>
      <c r="M179" s="222" t="s">
        <v>19</v>
      </c>
      <c r="N179" s="223" t="s">
        <v>44</v>
      </c>
      <c r="O179" s="87"/>
      <c r="P179" s="224">
        <f>O179*H179</f>
        <v>0</v>
      </c>
      <c r="Q179" s="224">
        <v>0.0030599999999999998</v>
      </c>
      <c r="R179" s="224">
        <f>Q179*H179</f>
        <v>0.061199999999999997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149</v>
      </c>
      <c r="AT179" s="226" t="s">
        <v>144</v>
      </c>
      <c r="AU179" s="226" t="s">
        <v>81</v>
      </c>
      <c r="AY179" s="20" t="s">
        <v>142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77</v>
      </c>
      <c r="BK179" s="227">
        <f>ROUND(I179*H179,2)</f>
        <v>0</v>
      </c>
      <c r="BL179" s="20" t="s">
        <v>149</v>
      </c>
      <c r="BM179" s="226" t="s">
        <v>276</v>
      </c>
    </row>
    <row r="180" s="2" customFormat="1">
      <c r="A180" s="41"/>
      <c r="B180" s="42"/>
      <c r="C180" s="43"/>
      <c r="D180" s="228" t="s">
        <v>151</v>
      </c>
      <c r="E180" s="43"/>
      <c r="F180" s="229" t="s">
        <v>277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151</v>
      </c>
      <c r="AU180" s="20" t="s">
        <v>81</v>
      </c>
    </row>
    <row r="181" s="2" customFormat="1">
      <c r="A181" s="41"/>
      <c r="B181" s="42"/>
      <c r="C181" s="43"/>
      <c r="D181" s="233" t="s">
        <v>153</v>
      </c>
      <c r="E181" s="43"/>
      <c r="F181" s="234" t="s">
        <v>278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153</v>
      </c>
      <c r="AU181" s="20" t="s">
        <v>81</v>
      </c>
    </row>
    <row r="182" s="2" customFormat="1">
      <c r="A182" s="41"/>
      <c r="B182" s="42"/>
      <c r="C182" s="43"/>
      <c r="D182" s="228" t="s">
        <v>270</v>
      </c>
      <c r="E182" s="43"/>
      <c r="F182" s="277" t="s">
        <v>279</v>
      </c>
      <c r="G182" s="43"/>
      <c r="H182" s="43"/>
      <c r="I182" s="230"/>
      <c r="J182" s="43"/>
      <c r="K182" s="43"/>
      <c r="L182" s="47"/>
      <c r="M182" s="231"/>
      <c r="N182" s="232"/>
      <c r="O182" s="87"/>
      <c r="P182" s="87"/>
      <c r="Q182" s="87"/>
      <c r="R182" s="87"/>
      <c r="S182" s="87"/>
      <c r="T182" s="88"/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T182" s="20" t="s">
        <v>270</v>
      </c>
      <c r="AU182" s="20" t="s">
        <v>81</v>
      </c>
    </row>
    <row r="183" s="14" customFormat="1">
      <c r="A183" s="14"/>
      <c r="B183" s="245"/>
      <c r="C183" s="246"/>
      <c r="D183" s="228" t="s">
        <v>173</v>
      </c>
      <c r="E183" s="247" t="s">
        <v>19</v>
      </c>
      <c r="F183" s="248" t="s">
        <v>280</v>
      </c>
      <c r="G183" s="246"/>
      <c r="H183" s="249">
        <v>20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173</v>
      </c>
      <c r="AU183" s="255" t="s">
        <v>81</v>
      </c>
      <c r="AV183" s="14" t="s">
        <v>81</v>
      </c>
      <c r="AW183" s="14" t="s">
        <v>34</v>
      </c>
      <c r="AX183" s="14" t="s">
        <v>77</v>
      </c>
      <c r="AY183" s="255" t="s">
        <v>142</v>
      </c>
    </row>
    <row r="184" s="12" customFormat="1" ht="22.8" customHeight="1">
      <c r="A184" s="12"/>
      <c r="B184" s="199"/>
      <c r="C184" s="200"/>
      <c r="D184" s="201" t="s">
        <v>72</v>
      </c>
      <c r="E184" s="213" t="s">
        <v>149</v>
      </c>
      <c r="F184" s="213" t="s">
        <v>281</v>
      </c>
      <c r="G184" s="200"/>
      <c r="H184" s="200"/>
      <c r="I184" s="203"/>
      <c r="J184" s="214">
        <f>BK184</f>
        <v>0</v>
      </c>
      <c r="K184" s="200"/>
      <c r="L184" s="205"/>
      <c r="M184" s="206"/>
      <c r="N184" s="207"/>
      <c r="O184" s="207"/>
      <c r="P184" s="208">
        <f>SUM(P185:P205)</f>
        <v>0</v>
      </c>
      <c r="Q184" s="207"/>
      <c r="R184" s="208">
        <f>SUM(R185:R205)</f>
        <v>3.0038457300000001</v>
      </c>
      <c r="S184" s="207"/>
      <c r="T184" s="209">
        <f>SUM(T185:T205)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10" t="s">
        <v>77</v>
      </c>
      <c r="AT184" s="211" t="s">
        <v>72</v>
      </c>
      <c r="AU184" s="211" t="s">
        <v>77</v>
      </c>
      <c r="AY184" s="210" t="s">
        <v>142</v>
      </c>
      <c r="BK184" s="212">
        <f>SUM(BK185:BK205)</f>
        <v>0</v>
      </c>
    </row>
    <row r="185" s="2" customFormat="1" ht="16.5" customHeight="1">
      <c r="A185" s="41"/>
      <c r="B185" s="42"/>
      <c r="C185" s="215" t="s">
        <v>282</v>
      </c>
      <c r="D185" s="215" t="s">
        <v>144</v>
      </c>
      <c r="E185" s="216" t="s">
        <v>283</v>
      </c>
      <c r="F185" s="217" t="s">
        <v>284</v>
      </c>
      <c r="G185" s="218" t="s">
        <v>169</v>
      </c>
      <c r="H185" s="219">
        <v>1.2</v>
      </c>
      <c r="I185" s="220"/>
      <c r="J185" s="221">
        <f>ROUND(I185*H185,2)</f>
        <v>0</v>
      </c>
      <c r="K185" s="217" t="s">
        <v>148</v>
      </c>
      <c r="L185" s="47"/>
      <c r="M185" s="222" t="s">
        <v>19</v>
      </c>
      <c r="N185" s="223" t="s">
        <v>44</v>
      </c>
      <c r="O185" s="87"/>
      <c r="P185" s="224">
        <f>O185*H185</f>
        <v>0</v>
      </c>
      <c r="Q185" s="224">
        <v>2.3011300000000001</v>
      </c>
      <c r="R185" s="224">
        <f>Q185*H185</f>
        <v>2.7613560000000001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149</v>
      </c>
      <c r="AT185" s="226" t="s">
        <v>144</v>
      </c>
      <c r="AU185" s="226" t="s">
        <v>81</v>
      </c>
      <c r="AY185" s="20" t="s">
        <v>142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77</v>
      </c>
      <c r="BK185" s="227">
        <f>ROUND(I185*H185,2)</f>
        <v>0</v>
      </c>
      <c r="BL185" s="20" t="s">
        <v>149</v>
      </c>
      <c r="BM185" s="226" t="s">
        <v>285</v>
      </c>
    </row>
    <row r="186" s="2" customFormat="1">
      <c r="A186" s="41"/>
      <c r="B186" s="42"/>
      <c r="C186" s="43"/>
      <c r="D186" s="228" t="s">
        <v>151</v>
      </c>
      <c r="E186" s="43"/>
      <c r="F186" s="229" t="s">
        <v>286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151</v>
      </c>
      <c r="AU186" s="20" t="s">
        <v>81</v>
      </c>
    </row>
    <row r="187" s="2" customFormat="1">
      <c r="A187" s="41"/>
      <c r="B187" s="42"/>
      <c r="C187" s="43"/>
      <c r="D187" s="233" t="s">
        <v>153</v>
      </c>
      <c r="E187" s="43"/>
      <c r="F187" s="234" t="s">
        <v>287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153</v>
      </c>
      <c r="AU187" s="20" t="s">
        <v>81</v>
      </c>
    </row>
    <row r="188" s="13" customFormat="1">
      <c r="A188" s="13"/>
      <c r="B188" s="235"/>
      <c r="C188" s="236"/>
      <c r="D188" s="228" t="s">
        <v>173</v>
      </c>
      <c r="E188" s="237" t="s">
        <v>19</v>
      </c>
      <c r="F188" s="238" t="s">
        <v>288</v>
      </c>
      <c r="G188" s="236"/>
      <c r="H188" s="237" t="s">
        <v>19</v>
      </c>
      <c r="I188" s="239"/>
      <c r="J188" s="236"/>
      <c r="K188" s="236"/>
      <c r="L188" s="240"/>
      <c r="M188" s="241"/>
      <c r="N188" s="242"/>
      <c r="O188" s="242"/>
      <c r="P188" s="242"/>
      <c r="Q188" s="242"/>
      <c r="R188" s="242"/>
      <c r="S188" s="242"/>
      <c r="T188" s="243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44" t="s">
        <v>173</v>
      </c>
      <c r="AU188" s="244" t="s">
        <v>81</v>
      </c>
      <c r="AV188" s="13" t="s">
        <v>77</v>
      </c>
      <c r="AW188" s="13" t="s">
        <v>34</v>
      </c>
      <c r="AX188" s="13" t="s">
        <v>73</v>
      </c>
      <c r="AY188" s="244" t="s">
        <v>142</v>
      </c>
    </row>
    <row r="189" s="14" customFormat="1">
      <c r="A189" s="14"/>
      <c r="B189" s="245"/>
      <c r="C189" s="246"/>
      <c r="D189" s="228" t="s">
        <v>173</v>
      </c>
      <c r="E189" s="247" t="s">
        <v>19</v>
      </c>
      <c r="F189" s="248" t="s">
        <v>289</v>
      </c>
      <c r="G189" s="246"/>
      <c r="H189" s="249">
        <v>1.2</v>
      </c>
      <c r="I189" s="250"/>
      <c r="J189" s="246"/>
      <c r="K189" s="246"/>
      <c r="L189" s="251"/>
      <c r="M189" s="252"/>
      <c r="N189" s="253"/>
      <c r="O189" s="253"/>
      <c r="P189" s="253"/>
      <c r="Q189" s="253"/>
      <c r="R189" s="253"/>
      <c r="S189" s="253"/>
      <c r="T189" s="254"/>
      <c r="U189" s="14"/>
      <c r="V189" s="14"/>
      <c r="W189" s="14"/>
      <c r="X189" s="14"/>
      <c r="Y189" s="14"/>
      <c r="Z189" s="14"/>
      <c r="AA189" s="14"/>
      <c r="AB189" s="14"/>
      <c r="AC189" s="14"/>
      <c r="AD189" s="14"/>
      <c r="AE189" s="14"/>
      <c r="AT189" s="255" t="s">
        <v>173</v>
      </c>
      <c r="AU189" s="255" t="s">
        <v>81</v>
      </c>
      <c r="AV189" s="14" t="s">
        <v>81</v>
      </c>
      <c r="AW189" s="14" t="s">
        <v>34</v>
      </c>
      <c r="AX189" s="14" t="s">
        <v>77</v>
      </c>
      <c r="AY189" s="255" t="s">
        <v>142</v>
      </c>
    </row>
    <row r="190" s="2" customFormat="1" ht="16.5" customHeight="1">
      <c r="A190" s="41"/>
      <c r="B190" s="42"/>
      <c r="C190" s="215" t="s">
        <v>7</v>
      </c>
      <c r="D190" s="215" t="s">
        <v>144</v>
      </c>
      <c r="E190" s="216" t="s">
        <v>290</v>
      </c>
      <c r="F190" s="217" t="s">
        <v>291</v>
      </c>
      <c r="G190" s="218" t="s">
        <v>147</v>
      </c>
      <c r="H190" s="219">
        <v>12</v>
      </c>
      <c r="I190" s="220"/>
      <c r="J190" s="221">
        <f>ROUND(I190*H190,2)</f>
        <v>0</v>
      </c>
      <c r="K190" s="217" t="s">
        <v>148</v>
      </c>
      <c r="L190" s="47"/>
      <c r="M190" s="222" t="s">
        <v>19</v>
      </c>
      <c r="N190" s="223" t="s">
        <v>44</v>
      </c>
      <c r="O190" s="87"/>
      <c r="P190" s="224">
        <f>O190*H190</f>
        <v>0</v>
      </c>
      <c r="Q190" s="224">
        <v>0.011169999999999999</v>
      </c>
      <c r="R190" s="224">
        <f>Q190*H190</f>
        <v>0.13403999999999999</v>
      </c>
      <c r="S190" s="224">
        <v>0</v>
      </c>
      <c r="T190" s="225">
        <f>S190*H190</f>
        <v>0</v>
      </c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R190" s="226" t="s">
        <v>149</v>
      </c>
      <c r="AT190" s="226" t="s">
        <v>144</v>
      </c>
      <c r="AU190" s="226" t="s">
        <v>81</v>
      </c>
      <c r="AY190" s="20" t="s">
        <v>142</v>
      </c>
      <c r="BE190" s="227">
        <f>IF(N190="základní",J190,0)</f>
        <v>0</v>
      </c>
      <c r="BF190" s="227">
        <f>IF(N190="snížená",J190,0)</f>
        <v>0</v>
      </c>
      <c r="BG190" s="227">
        <f>IF(N190="zákl. přenesená",J190,0)</f>
        <v>0</v>
      </c>
      <c r="BH190" s="227">
        <f>IF(N190="sníž. přenesená",J190,0)</f>
        <v>0</v>
      </c>
      <c r="BI190" s="227">
        <f>IF(N190="nulová",J190,0)</f>
        <v>0</v>
      </c>
      <c r="BJ190" s="20" t="s">
        <v>77</v>
      </c>
      <c r="BK190" s="227">
        <f>ROUND(I190*H190,2)</f>
        <v>0</v>
      </c>
      <c r="BL190" s="20" t="s">
        <v>149</v>
      </c>
      <c r="BM190" s="226" t="s">
        <v>292</v>
      </c>
    </row>
    <row r="191" s="2" customFormat="1">
      <c r="A191" s="41"/>
      <c r="B191" s="42"/>
      <c r="C191" s="43"/>
      <c r="D191" s="228" t="s">
        <v>151</v>
      </c>
      <c r="E191" s="43"/>
      <c r="F191" s="229" t="s">
        <v>293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151</v>
      </c>
      <c r="AU191" s="20" t="s">
        <v>81</v>
      </c>
    </row>
    <row r="192" s="2" customFormat="1">
      <c r="A192" s="41"/>
      <c r="B192" s="42"/>
      <c r="C192" s="43"/>
      <c r="D192" s="233" t="s">
        <v>153</v>
      </c>
      <c r="E192" s="43"/>
      <c r="F192" s="234" t="s">
        <v>294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153</v>
      </c>
      <c r="AU192" s="20" t="s">
        <v>81</v>
      </c>
    </row>
    <row r="193" s="13" customFormat="1">
      <c r="A193" s="13"/>
      <c r="B193" s="235"/>
      <c r="C193" s="236"/>
      <c r="D193" s="228" t="s">
        <v>173</v>
      </c>
      <c r="E193" s="237" t="s">
        <v>19</v>
      </c>
      <c r="F193" s="238" t="s">
        <v>295</v>
      </c>
      <c r="G193" s="236"/>
      <c r="H193" s="237" t="s">
        <v>19</v>
      </c>
      <c r="I193" s="239"/>
      <c r="J193" s="236"/>
      <c r="K193" s="236"/>
      <c r="L193" s="240"/>
      <c r="M193" s="241"/>
      <c r="N193" s="242"/>
      <c r="O193" s="242"/>
      <c r="P193" s="242"/>
      <c r="Q193" s="242"/>
      <c r="R193" s="242"/>
      <c r="S193" s="242"/>
      <c r="T193" s="243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4" t="s">
        <v>173</v>
      </c>
      <c r="AU193" s="244" t="s">
        <v>81</v>
      </c>
      <c r="AV193" s="13" t="s">
        <v>77</v>
      </c>
      <c r="AW193" s="13" t="s">
        <v>34</v>
      </c>
      <c r="AX193" s="13" t="s">
        <v>73</v>
      </c>
      <c r="AY193" s="244" t="s">
        <v>142</v>
      </c>
    </row>
    <row r="194" s="14" customFormat="1">
      <c r="A194" s="14"/>
      <c r="B194" s="245"/>
      <c r="C194" s="246"/>
      <c r="D194" s="228" t="s">
        <v>173</v>
      </c>
      <c r="E194" s="247" t="s">
        <v>19</v>
      </c>
      <c r="F194" s="248" t="s">
        <v>296</v>
      </c>
      <c r="G194" s="246"/>
      <c r="H194" s="249">
        <v>12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173</v>
      </c>
      <c r="AU194" s="255" t="s">
        <v>81</v>
      </c>
      <c r="AV194" s="14" t="s">
        <v>81</v>
      </c>
      <c r="AW194" s="14" t="s">
        <v>34</v>
      </c>
      <c r="AX194" s="14" t="s">
        <v>77</v>
      </c>
      <c r="AY194" s="255" t="s">
        <v>142</v>
      </c>
    </row>
    <row r="195" s="2" customFormat="1" ht="16.5" customHeight="1">
      <c r="A195" s="41"/>
      <c r="B195" s="42"/>
      <c r="C195" s="215" t="s">
        <v>297</v>
      </c>
      <c r="D195" s="215" t="s">
        <v>144</v>
      </c>
      <c r="E195" s="216" t="s">
        <v>298</v>
      </c>
      <c r="F195" s="217" t="s">
        <v>299</v>
      </c>
      <c r="G195" s="218" t="s">
        <v>147</v>
      </c>
      <c r="H195" s="219">
        <v>12</v>
      </c>
      <c r="I195" s="220"/>
      <c r="J195" s="221">
        <f>ROUND(I195*H195,2)</f>
        <v>0</v>
      </c>
      <c r="K195" s="217" t="s">
        <v>148</v>
      </c>
      <c r="L195" s="47"/>
      <c r="M195" s="222" t="s">
        <v>19</v>
      </c>
      <c r="N195" s="223" t="s">
        <v>44</v>
      </c>
      <c r="O195" s="87"/>
      <c r="P195" s="224">
        <f>O195*H195</f>
        <v>0</v>
      </c>
      <c r="Q195" s="224">
        <v>0</v>
      </c>
      <c r="R195" s="224">
        <f>Q195*H195</f>
        <v>0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149</v>
      </c>
      <c r="AT195" s="226" t="s">
        <v>144</v>
      </c>
      <c r="AU195" s="226" t="s">
        <v>81</v>
      </c>
      <c r="AY195" s="20" t="s">
        <v>142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77</v>
      </c>
      <c r="BK195" s="227">
        <f>ROUND(I195*H195,2)</f>
        <v>0</v>
      </c>
      <c r="BL195" s="20" t="s">
        <v>149</v>
      </c>
      <c r="BM195" s="226" t="s">
        <v>300</v>
      </c>
    </row>
    <row r="196" s="2" customFormat="1">
      <c r="A196" s="41"/>
      <c r="B196" s="42"/>
      <c r="C196" s="43"/>
      <c r="D196" s="228" t="s">
        <v>151</v>
      </c>
      <c r="E196" s="43"/>
      <c r="F196" s="229" t="s">
        <v>301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151</v>
      </c>
      <c r="AU196" s="20" t="s">
        <v>81</v>
      </c>
    </row>
    <row r="197" s="2" customFormat="1">
      <c r="A197" s="41"/>
      <c r="B197" s="42"/>
      <c r="C197" s="43"/>
      <c r="D197" s="233" t="s">
        <v>153</v>
      </c>
      <c r="E197" s="43"/>
      <c r="F197" s="234" t="s">
        <v>302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153</v>
      </c>
      <c r="AU197" s="20" t="s">
        <v>81</v>
      </c>
    </row>
    <row r="198" s="2" customFormat="1" ht="24.15" customHeight="1">
      <c r="A198" s="41"/>
      <c r="B198" s="42"/>
      <c r="C198" s="215" t="s">
        <v>303</v>
      </c>
      <c r="D198" s="215" t="s">
        <v>144</v>
      </c>
      <c r="E198" s="216" t="s">
        <v>304</v>
      </c>
      <c r="F198" s="217" t="s">
        <v>305</v>
      </c>
      <c r="G198" s="218" t="s">
        <v>206</v>
      </c>
      <c r="H198" s="219">
        <v>0.10299999999999999</v>
      </c>
      <c r="I198" s="220"/>
      <c r="J198" s="221">
        <f>ROUND(I198*H198,2)</f>
        <v>0</v>
      </c>
      <c r="K198" s="217" t="s">
        <v>148</v>
      </c>
      <c r="L198" s="47"/>
      <c r="M198" s="222" t="s">
        <v>19</v>
      </c>
      <c r="N198" s="223" t="s">
        <v>44</v>
      </c>
      <c r="O198" s="87"/>
      <c r="P198" s="224">
        <f>O198*H198</f>
        <v>0</v>
      </c>
      <c r="Q198" s="224">
        <v>1.05291</v>
      </c>
      <c r="R198" s="224">
        <f>Q198*H198</f>
        <v>0.10844972999999999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149</v>
      </c>
      <c r="AT198" s="226" t="s">
        <v>144</v>
      </c>
      <c r="AU198" s="226" t="s">
        <v>81</v>
      </c>
      <c r="AY198" s="20" t="s">
        <v>142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77</v>
      </c>
      <c r="BK198" s="227">
        <f>ROUND(I198*H198,2)</f>
        <v>0</v>
      </c>
      <c r="BL198" s="20" t="s">
        <v>149</v>
      </c>
      <c r="BM198" s="226" t="s">
        <v>306</v>
      </c>
    </row>
    <row r="199" s="2" customFormat="1">
      <c r="A199" s="41"/>
      <c r="B199" s="42"/>
      <c r="C199" s="43"/>
      <c r="D199" s="228" t="s">
        <v>151</v>
      </c>
      <c r="E199" s="43"/>
      <c r="F199" s="229" t="s">
        <v>307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151</v>
      </c>
      <c r="AU199" s="20" t="s">
        <v>81</v>
      </c>
    </row>
    <row r="200" s="2" customFormat="1">
      <c r="A200" s="41"/>
      <c r="B200" s="42"/>
      <c r="C200" s="43"/>
      <c r="D200" s="233" t="s">
        <v>153</v>
      </c>
      <c r="E200" s="43"/>
      <c r="F200" s="234" t="s">
        <v>308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153</v>
      </c>
      <c r="AU200" s="20" t="s">
        <v>81</v>
      </c>
    </row>
    <row r="201" s="13" customFormat="1">
      <c r="A201" s="13"/>
      <c r="B201" s="235"/>
      <c r="C201" s="236"/>
      <c r="D201" s="228" t="s">
        <v>173</v>
      </c>
      <c r="E201" s="237" t="s">
        <v>19</v>
      </c>
      <c r="F201" s="238" t="s">
        <v>309</v>
      </c>
      <c r="G201" s="236"/>
      <c r="H201" s="237" t="s">
        <v>19</v>
      </c>
      <c r="I201" s="239"/>
      <c r="J201" s="236"/>
      <c r="K201" s="236"/>
      <c r="L201" s="240"/>
      <c r="M201" s="241"/>
      <c r="N201" s="242"/>
      <c r="O201" s="242"/>
      <c r="P201" s="242"/>
      <c r="Q201" s="242"/>
      <c r="R201" s="242"/>
      <c r="S201" s="242"/>
      <c r="T201" s="243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4" t="s">
        <v>173</v>
      </c>
      <c r="AU201" s="244" t="s">
        <v>81</v>
      </c>
      <c r="AV201" s="13" t="s">
        <v>77</v>
      </c>
      <c r="AW201" s="13" t="s">
        <v>34</v>
      </c>
      <c r="AX201" s="13" t="s">
        <v>73</v>
      </c>
      <c r="AY201" s="244" t="s">
        <v>142</v>
      </c>
    </row>
    <row r="202" s="14" customFormat="1">
      <c r="A202" s="14"/>
      <c r="B202" s="245"/>
      <c r="C202" s="246"/>
      <c r="D202" s="228" t="s">
        <v>173</v>
      </c>
      <c r="E202" s="247" t="s">
        <v>19</v>
      </c>
      <c r="F202" s="248" t="s">
        <v>310</v>
      </c>
      <c r="G202" s="246"/>
      <c r="H202" s="249">
        <v>0.051999999999999998</v>
      </c>
      <c r="I202" s="250"/>
      <c r="J202" s="246"/>
      <c r="K202" s="246"/>
      <c r="L202" s="251"/>
      <c r="M202" s="252"/>
      <c r="N202" s="253"/>
      <c r="O202" s="253"/>
      <c r="P202" s="253"/>
      <c r="Q202" s="253"/>
      <c r="R202" s="253"/>
      <c r="S202" s="253"/>
      <c r="T202" s="254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5" t="s">
        <v>173</v>
      </c>
      <c r="AU202" s="255" t="s">
        <v>81</v>
      </c>
      <c r="AV202" s="14" t="s">
        <v>81</v>
      </c>
      <c r="AW202" s="14" t="s">
        <v>34</v>
      </c>
      <c r="AX202" s="14" t="s">
        <v>73</v>
      </c>
      <c r="AY202" s="255" t="s">
        <v>142</v>
      </c>
    </row>
    <row r="203" s="13" customFormat="1">
      <c r="A203" s="13"/>
      <c r="B203" s="235"/>
      <c r="C203" s="236"/>
      <c r="D203" s="228" t="s">
        <v>173</v>
      </c>
      <c r="E203" s="237" t="s">
        <v>19</v>
      </c>
      <c r="F203" s="238" t="s">
        <v>311</v>
      </c>
      <c r="G203" s="236"/>
      <c r="H203" s="237" t="s">
        <v>19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173</v>
      </c>
      <c r="AU203" s="244" t="s">
        <v>81</v>
      </c>
      <c r="AV203" s="13" t="s">
        <v>77</v>
      </c>
      <c r="AW203" s="13" t="s">
        <v>34</v>
      </c>
      <c r="AX203" s="13" t="s">
        <v>73</v>
      </c>
      <c r="AY203" s="244" t="s">
        <v>142</v>
      </c>
    </row>
    <row r="204" s="14" customFormat="1">
      <c r="A204" s="14"/>
      <c r="B204" s="245"/>
      <c r="C204" s="246"/>
      <c r="D204" s="228" t="s">
        <v>173</v>
      </c>
      <c r="E204" s="247" t="s">
        <v>19</v>
      </c>
      <c r="F204" s="248" t="s">
        <v>312</v>
      </c>
      <c r="G204" s="246"/>
      <c r="H204" s="249">
        <v>0.050999999999999997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173</v>
      </c>
      <c r="AU204" s="255" t="s">
        <v>81</v>
      </c>
      <c r="AV204" s="14" t="s">
        <v>81</v>
      </c>
      <c r="AW204" s="14" t="s">
        <v>34</v>
      </c>
      <c r="AX204" s="14" t="s">
        <v>73</v>
      </c>
      <c r="AY204" s="255" t="s">
        <v>142</v>
      </c>
    </row>
    <row r="205" s="15" customFormat="1">
      <c r="A205" s="15"/>
      <c r="B205" s="256"/>
      <c r="C205" s="257"/>
      <c r="D205" s="228" t="s">
        <v>173</v>
      </c>
      <c r="E205" s="258" t="s">
        <v>19</v>
      </c>
      <c r="F205" s="259" t="s">
        <v>178</v>
      </c>
      <c r="G205" s="257"/>
      <c r="H205" s="260">
        <v>0.10299999999999999</v>
      </c>
      <c r="I205" s="261"/>
      <c r="J205" s="257"/>
      <c r="K205" s="257"/>
      <c r="L205" s="262"/>
      <c r="M205" s="263"/>
      <c r="N205" s="264"/>
      <c r="O205" s="264"/>
      <c r="P205" s="264"/>
      <c r="Q205" s="264"/>
      <c r="R205" s="264"/>
      <c r="S205" s="264"/>
      <c r="T205" s="265"/>
      <c r="U205" s="15"/>
      <c r="V205" s="15"/>
      <c r="W205" s="15"/>
      <c r="X205" s="15"/>
      <c r="Y205" s="15"/>
      <c r="Z205" s="15"/>
      <c r="AA205" s="15"/>
      <c r="AB205" s="15"/>
      <c r="AC205" s="15"/>
      <c r="AD205" s="15"/>
      <c r="AE205" s="15"/>
      <c r="AT205" s="266" t="s">
        <v>173</v>
      </c>
      <c r="AU205" s="266" t="s">
        <v>81</v>
      </c>
      <c r="AV205" s="15" t="s">
        <v>149</v>
      </c>
      <c r="AW205" s="15" t="s">
        <v>34</v>
      </c>
      <c r="AX205" s="15" t="s">
        <v>77</v>
      </c>
      <c r="AY205" s="266" t="s">
        <v>142</v>
      </c>
    </row>
    <row r="206" s="12" customFormat="1" ht="22.8" customHeight="1">
      <c r="A206" s="12"/>
      <c r="B206" s="199"/>
      <c r="C206" s="200"/>
      <c r="D206" s="201" t="s">
        <v>72</v>
      </c>
      <c r="E206" s="213" t="s">
        <v>179</v>
      </c>
      <c r="F206" s="213" t="s">
        <v>313</v>
      </c>
      <c r="G206" s="200"/>
      <c r="H206" s="200"/>
      <c r="I206" s="203"/>
      <c r="J206" s="214">
        <f>BK206</f>
        <v>0</v>
      </c>
      <c r="K206" s="200"/>
      <c r="L206" s="205"/>
      <c r="M206" s="206"/>
      <c r="N206" s="207"/>
      <c r="O206" s="207"/>
      <c r="P206" s="208">
        <f>SUM(P207:P221)</f>
        <v>0</v>
      </c>
      <c r="Q206" s="207"/>
      <c r="R206" s="208">
        <f>SUM(R207:R221)</f>
        <v>181.40357999999998</v>
      </c>
      <c r="S206" s="207"/>
      <c r="T206" s="209">
        <f>SUM(T207:T221)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10" t="s">
        <v>77</v>
      </c>
      <c r="AT206" s="211" t="s">
        <v>72</v>
      </c>
      <c r="AU206" s="211" t="s">
        <v>77</v>
      </c>
      <c r="AY206" s="210" t="s">
        <v>142</v>
      </c>
      <c r="BK206" s="212">
        <f>SUM(BK207:BK221)</f>
        <v>0</v>
      </c>
    </row>
    <row r="207" s="2" customFormat="1" ht="24.15" customHeight="1">
      <c r="A207" s="41"/>
      <c r="B207" s="42"/>
      <c r="C207" s="215" t="s">
        <v>314</v>
      </c>
      <c r="D207" s="215" t="s">
        <v>144</v>
      </c>
      <c r="E207" s="216" t="s">
        <v>315</v>
      </c>
      <c r="F207" s="217" t="s">
        <v>316</v>
      </c>
      <c r="G207" s="218" t="s">
        <v>147</v>
      </c>
      <c r="H207" s="219">
        <v>397.69999999999999</v>
      </c>
      <c r="I207" s="220"/>
      <c r="J207" s="221">
        <f>ROUND(I207*H207,2)</f>
        <v>0</v>
      </c>
      <c r="K207" s="217" t="s">
        <v>148</v>
      </c>
      <c r="L207" s="47"/>
      <c r="M207" s="222" t="s">
        <v>19</v>
      </c>
      <c r="N207" s="223" t="s">
        <v>44</v>
      </c>
      <c r="O207" s="87"/>
      <c r="P207" s="224">
        <f>O207*H207</f>
        <v>0</v>
      </c>
      <c r="Q207" s="224">
        <v>0.34499999999999997</v>
      </c>
      <c r="R207" s="224">
        <f>Q207*H207</f>
        <v>137.20649999999998</v>
      </c>
      <c r="S207" s="224">
        <v>0</v>
      </c>
      <c r="T207" s="225">
        <f>S207*H207</f>
        <v>0</v>
      </c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R207" s="226" t="s">
        <v>149</v>
      </c>
      <c r="AT207" s="226" t="s">
        <v>144</v>
      </c>
      <c r="AU207" s="226" t="s">
        <v>81</v>
      </c>
      <c r="AY207" s="20" t="s">
        <v>142</v>
      </c>
      <c r="BE207" s="227">
        <f>IF(N207="základní",J207,0)</f>
        <v>0</v>
      </c>
      <c r="BF207" s="227">
        <f>IF(N207="snížená",J207,0)</f>
        <v>0</v>
      </c>
      <c r="BG207" s="227">
        <f>IF(N207="zákl. přenesená",J207,0)</f>
        <v>0</v>
      </c>
      <c r="BH207" s="227">
        <f>IF(N207="sníž. přenesená",J207,0)</f>
        <v>0</v>
      </c>
      <c r="BI207" s="227">
        <f>IF(N207="nulová",J207,0)</f>
        <v>0</v>
      </c>
      <c r="BJ207" s="20" t="s">
        <v>77</v>
      </c>
      <c r="BK207" s="227">
        <f>ROUND(I207*H207,2)</f>
        <v>0</v>
      </c>
      <c r="BL207" s="20" t="s">
        <v>149</v>
      </c>
      <c r="BM207" s="226" t="s">
        <v>317</v>
      </c>
    </row>
    <row r="208" s="2" customFormat="1">
      <c r="A208" s="41"/>
      <c r="B208" s="42"/>
      <c r="C208" s="43"/>
      <c r="D208" s="228" t="s">
        <v>151</v>
      </c>
      <c r="E208" s="43"/>
      <c r="F208" s="229" t="s">
        <v>318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151</v>
      </c>
      <c r="AU208" s="20" t="s">
        <v>81</v>
      </c>
    </row>
    <row r="209" s="2" customFormat="1">
      <c r="A209" s="41"/>
      <c r="B209" s="42"/>
      <c r="C209" s="43"/>
      <c r="D209" s="233" t="s">
        <v>153</v>
      </c>
      <c r="E209" s="43"/>
      <c r="F209" s="234" t="s">
        <v>319</v>
      </c>
      <c r="G209" s="43"/>
      <c r="H209" s="43"/>
      <c r="I209" s="230"/>
      <c r="J209" s="43"/>
      <c r="K209" s="43"/>
      <c r="L209" s="47"/>
      <c r="M209" s="231"/>
      <c r="N209" s="232"/>
      <c r="O209" s="87"/>
      <c r="P209" s="87"/>
      <c r="Q209" s="87"/>
      <c r="R209" s="87"/>
      <c r="S209" s="87"/>
      <c r="T209" s="88"/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T209" s="20" t="s">
        <v>153</v>
      </c>
      <c r="AU209" s="20" t="s">
        <v>81</v>
      </c>
    </row>
    <row r="210" s="13" customFormat="1">
      <c r="A210" s="13"/>
      <c r="B210" s="235"/>
      <c r="C210" s="236"/>
      <c r="D210" s="228" t="s">
        <v>173</v>
      </c>
      <c r="E210" s="237" t="s">
        <v>19</v>
      </c>
      <c r="F210" s="238" t="s">
        <v>320</v>
      </c>
      <c r="G210" s="236"/>
      <c r="H210" s="237" t="s">
        <v>19</v>
      </c>
      <c r="I210" s="239"/>
      <c r="J210" s="236"/>
      <c r="K210" s="236"/>
      <c r="L210" s="240"/>
      <c r="M210" s="241"/>
      <c r="N210" s="242"/>
      <c r="O210" s="242"/>
      <c r="P210" s="242"/>
      <c r="Q210" s="242"/>
      <c r="R210" s="242"/>
      <c r="S210" s="242"/>
      <c r="T210" s="243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4" t="s">
        <v>173</v>
      </c>
      <c r="AU210" s="244" t="s">
        <v>81</v>
      </c>
      <c r="AV210" s="13" t="s">
        <v>77</v>
      </c>
      <c r="AW210" s="13" t="s">
        <v>34</v>
      </c>
      <c r="AX210" s="13" t="s">
        <v>73</v>
      </c>
      <c r="AY210" s="244" t="s">
        <v>142</v>
      </c>
    </row>
    <row r="211" s="14" customFormat="1">
      <c r="A211" s="14"/>
      <c r="B211" s="245"/>
      <c r="C211" s="246"/>
      <c r="D211" s="228" t="s">
        <v>173</v>
      </c>
      <c r="E211" s="247" t="s">
        <v>19</v>
      </c>
      <c r="F211" s="248" t="s">
        <v>321</v>
      </c>
      <c r="G211" s="246"/>
      <c r="H211" s="249">
        <v>194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173</v>
      </c>
      <c r="AU211" s="255" t="s">
        <v>81</v>
      </c>
      <c r="AV211" s="14" t="s">
        <v>81</v>
      </c>
      <c r="AW211" s="14" t="s">
        <v>34</v>
      </c>
      <c r="AX211" s="14" t="s">
        <v>73</v>
      </c>
      <c r="AY211" s="255" t="s">
        <v>142</v>
      </c>
    </row>
    <row r="212" s="13" customFormat="1">
      <c r="A212" s="13"/>
      <c r="B212" s="235"/>
      <c r="C212" s="236"/>
      <c r="D212" s="228" t="s">
        <v>173</v>
      </c>
      <c r="E212" s="237" t="s">
        <v>19</v>
      </c>
      <c r="F212" s="238" t="s">
        <v>174</v>
      </c>
      <c r="G212" s="236"/>
      <c r="H212" s="237" t="s">
        <v>19</v>
      </c>
      <c r="I212" s="239"/>
      <c r="J212" s="236"/>
      <c r="K212" s="236"/>
      <c r="L212" s="240"/>
      <c r="M212" s="241"/>
      <c r="N212" s="242"/>
      <c r="O212" s="242"/>
      <c r="P212" s="242"/>
      <c r="Q212" s="242"/>
      <c r="R212" s="242"/>
      <c r="S212" s="242"/>
      <c r="T212" s="243"/>
      <c r="U212" s="13"/>
      <c r="V212" s="13"/>
      <c r="W212" s="13"/>
      <c r="X212" s="13"/>
      <c r="Y212" s="13"/>
      <c r="Z212" s="13"/>
      <c r="AA212" s="13"/>
      <c r="AB212" s="13"/>
      <c r="AC212" s="13"/>
      <c r="AD212" s="13"/>
      <c r="AE212" s="13"/>
      <c r="AT212" s="244" t="s">
        <v>173</v>
      </c>
      <c r="AU212" s="244" t="s">
        <v>81</v>
      </c>
      <c r="AV212" s="13" t="s">
        <v>77</v>
      </c>
      <c r="AW212" s="13" t="s">
        <v>34</v>
      </c>
      <c r="AX212" s="13" t="s">
        <v>73</v>
      </c>
      <c r="AY212" s="244" t="s">
        <v>142</v>
      </c>
    </row>
    <row r="213" s="14" customFormat="1">
      <c r="A213" s="14"/>
      <c r="B213" s="245"/>
      <c r="C213" s="246"/>
      <c r="D213" s="228" t="s">
        <v>173</v>
      </c>
      <c r="E213" s="247" t="s">
        <v>19</v>
      </c>
      <c r="F213" s="248" t="s">
        <v>247</v>
      </c>
      <c r="G213" s="246"/>
      <c r="H213" s="249">
        <v>203.69999999999999</v>
      </c>
      <c r="I213" s="250"/>
      <c r="J213" s="246"/>
      <c r="K213" s="246"/>
      <c r="L213" s="251"/>
      <c r="M213" s="252"/>
      <c r="N213" s="253"/>
      <c r="O213" s="253"/>
      <c r="P213" s="253"/>
      <c r="Q213" s="253"/>
      <c r="R213" s="253"/>
      <c r="S213" s="253"/>
      <c r="T213" s="254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55" t="s">
        <v>173</v>
      </c>
      <c r="AU213" s="255" t="s">
        <v>81</v>
      </c>
      <c r="AV213" s="14" t="s">
        <v>81</v>
      </c>
      <c r="AW213" s="14" t="s">
        <v>34</v>
      </c>
      <c r="AX213" s="14" t="s">
        <v>73</v>
      </c>
      <c r="AY213" s="255" t="s">
        <v>142</v>
      </c>
    </row>
    <row r="214" s="15" customFormat="1">
      <c r="A214" s="15"/>
      <c r="B214" s="256"/>
      <c r="C214" s="257"/>
      <c r="D214" s="228" t="s">
        <v>173</v>
      </c>
      <c r="E214" s="258" t="s">
        <v>19</v>
      </c>
      <c r="F214" s="259" t="s">
        <v>178</v>
      </c>
      <c r="G214" s="257"/>
      <c r="H214" s="260">
        <v>397.69999999999999</v>
      </c>
      <c r="I214" s="261"/>
      <c r="J214" s="257"/>
      <c r="K214" s="257"/>
      <c r="L214" s="262"/>
      <c r="M214" s="263"/>
      <c r="N214" s="264"/>
      <c r="O214" s="264"/>
      <c r="P214" s="264"/>
      <c r="Q214" s="264"/>
      <c r="R214" s="264"/>
      <c r="S214" s="264"/>
      <c r="T214" s="265"/>
      <c r="U214" s="15"/>
      <c r="V214" s="15"/>
      <c r="W214" s="15"/>
      <c r="X214" s="15"/>
      <c r="Y214" s="15"/>
      <c r="Z214" s="15"/>
      <c r="AA214" s="15"/>
      <c r="AB214" s="15"/>
      <c r="AC214" s="15"/>
      <c r="AD214" s="15"/>
      <c r="AE214" s="15"/>
      <c r="AT214" s="266" t="s">
        <v>173</v>
      </c>
      <c r="AU214" s="266" t="s">
        <v>81</v>
      </c>
      <c r="AV214" s="15" t="s">
        <v>149</v>
      </c>
      <c r="AW214" s="15" t="s">
        <v>34</v>
      </c>
      <c r="AX214" s="15" t="s">
        <v>77</v>
      </c>
      <c r="AY214" s="266" t="s">
        <v>142</v>
      </c>
    </row>
    <row r="215" s="2" customFormat="1" ht="33" customHeight="1">
      <c r="A215" s="41"/>
      <c r="B215" s="42"/>
      <c r="C215" s="215" t="s">
        <v>322</v>
      </c>
      <c r="D215" s="215" t="s">
        <v>144</v>
      </c>
      <c r="E215" s="216" t="s">
        <v>323</v>
      </c>
      <c r="F215" s="217" t="s">
        <v>324</v>
      </c>
      <c r="G215" s="218" t="s">
        <v>147</v>
      </c>
      <c r="H215" s="219">
        <v>194</v>
      </c>
      <c r="I215" s="220"/>
      <c r="J215" s="221">
        <f>ROUND(I215*H215,2)</f>
        <v>0</v>
      </c>
      <c r="K215" s="217" t="s">
        <v>148</v>
      </c>
      <c r="L215" s="47"/>
      <c r="M215" s="222" t="s">
        <v>19</v>
      </c>
      <c r="N215" s="223" t="s">
        <v>44</v>
      </c>
      <c r="O215" s="87"/>
      <c r="P215" s="224">
        <f>O215*H215</f>
        <v>0</v>
      </c>
      <c r="Q215" s="224">
        <v>0.089219999999999994</v>
      </c>
      <c r="R215" s="224">
        <f>Q215*H215</f>
        <v>17.308679999999999</v>
      </c>
      <c r="S215" s="224">
        <v>0</v>
      </c>
      <c r="T215" s="225">
        <f>S215*H215</f>
        <v>0</v>
      </c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R215" s="226" t="s">
        <v>149</v>
      </c>
      <c r="AT215" s="226" t="s">
        <v>144</v>
      </c>
      <c r="AU215" s="226" t="s">
        <v>81</v>
      </c>
      <c r="AY215" s="20" t="s">
        <v>142</v>
      </c>
      <c r="BE215" s="227">
        <f>IF(N215="základní",J215,0)</f>
        <v>0</v>
      </c>
      <c r="BF215" s="227">
        <f>IF(N215="snížená",J215,0)</f>
        <v>0</v>
      </c>
      <c r="BG215" s="227">
        <f>IF(N215="zákl. přenesená",J215,0)</f>
        <v>0</v>
      </c>
      <c r="BH215" s="227">
        <f>IF(N215="sníž. přenesená",J215,0)</f>
        <v>0</v>
      </c>
      <c r="BI215" s="227">
        <f>IF(N215="nulová",J215,0)</f>
        <v>0</v>
      </c>
      <c r="BJ215" s="20" t="s">
        <v>77</v>
      </c>
      <c r="BK215" s="227">
        <f>ROUND(I215*H215,2)</f>
        <v>0</v>
      </c>
      <c r="BL215" s="20" t="s">
        <v>149</v>
      </c>
      <c r="BM215" s="226" t="s">
        <v>325</v>
      </c>
    </row>
    <row r="216" s="2" customFormat="1">
      <c r="A216" s="41"/>
      <c r="B216" s="42"/>
      <c r="C216" s="43"/>
      <c r="D216" s="228" t="s">
        <v>151</v>
      </c>
      <c r="E216" s="43"/>
      <c r="F216" s="229" t="s">
        <v>326</v>
      </c>
      <c r="G216" s="43"/>
      <c r="H216" s="43"/>
      <c r="I216" s="230"/>
      <c r="J216" s="43"/>
      <c r="K216" s="43"/>
      <c r="L216" s="47"/>
      <c r="M216" s="231"/>
      <c r="N216" s="232"/>
      <c r="O216" s="87"/>
      <c r="P216" s="87"/>
      <c r="Q216" s="87"/>
      <c r="R216" s="87"/>
      <c r="S216" s="87"/>
      <c r="T216" s="88"/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T216" s="20" t="s">
        <v>151</v>
      </c>
      <c r="AU216" s="20" t="s">
        <v>81</v>
      </c>
    </row>
    <row r="217" s="2" customFormat="1">
      <c r="A217" s="41"/>
      <c r="B217" s="42"/>
      <c r="C217" s="43"/>
      <c r="D217" s="233" t="s">
        <v>153</v>
      </c>
      <c r="E217" s="43"/>
      <c r="F217" s="234" t="s">
        <v>327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153</v>
      </c>
      <c r="AU217" s="20" t="s">
        <v>81</v>
      </c>
    </row>
    <row r="218" s="14" customFormat="1">
      <c r="A218" s="14"/>
      <c r="B218" s="245"/>
      <c r="C218" s="246"/>
      <c r="D218" s="228" t="s">
        <v>173</v>
      </c>
      <c r="E218" s="247" t="s">
        <v>19</v>
      </c>
      <c r="F218" s="248" t="s">
        <v>328</v>
      </c>
      <c r="G218" s="246"/>
      <c r="H218" s="249">
        <v>194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173</v>
      </c>
      <c r="AU218" s="255" t="s">
        <v>81</v>
      </c>
      <c r="AV218" s="14" t="s">
        <v>81</v>
      </c>
      <c r="AW218" s="14" t="s">
        <v>34</v>
      </c>
      <c r="AX218" s="14" t="s">
        <v>77</v>
      </c>
      <c r="AY218" s="255" t="s">
        <v>142</v>
      </c>
    </row>
    <row r="219" s="2" customFormat="1" ht="24.15" customHeight="1">
      <c r="A219" s="41"/>
      <c r="B219" s="42"/>
      <c r="C219" s="267" t="s">
        <v>329</v>
      </c>
      <c r="D219" s="267" t="s">
        <v>199</v>
      </c>
      <c r="E219" s="268" t="s">
        <v>330</v>
      </c>
      <c r="F219" s="269" t="s">
        <v>331</v>
      </c>
      <c r="G219" s="270" t="s">
        <v>147</v>
      </c>
      <c r="H219" s="271">
        <v>203.69999999999999</v>
      </c>
      <c r="I219" s="272"/>
      <c r="J219" s="273">
        <f>ROUND(I219*H219,2)</f>
        <v>0</v>
      </c>
      <c r="K219" s="269" t="s">
        <v>148</v>
      </c>
      <c r="L219" s="274"/>
      <c r="M219" s="275" t="s">
        <v>19</v>
      </c>
      <c r="N219" s="276" t="s">
        <v>44</v>
      </c>
      <c r="O219" s="87"/>
      <c r="P219" s="224">
        <f>O219*H219</f>
        <v>0</v>
      </c>
      <c r="Q219" s="224">
        <v>0.13200000000000001</v>
      </c>
      <c r="R219" s="224">
        <f>Q219*H219</f>
        <v>26.888400000000001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198</v>
      </c>
      <c r="AT219" s="226" t="s">
        <v>199</v>
      </c>
      <c r="AU219" s="226" t="s">
        <v>81</v>
      </c>
      <c r="AY219" s="20" t="s">
        <v>142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77</v>
      </c>
      <c r="BK219" s="227">
        <f>ROUND(I219*H219,2)</f>
        <v>0</v>
      </c>
      <c r="BL219" s="20" t="s">
        <v>149</v>
      </c>
      <c r="BM219" s="226" t="s">
        <v>332</v>
      </c>
    </row>
    <row r="220" s="2" customFormat="1">
      <c r="A220" s="41"/>
      <c r="B220" s="42"/>
      <c r="C220" s="43"/>
      <c r="D220" s="228" t="s">
        <v>151</v>
      </c>
      <c r="E220" s="43"/>
      <c r="F220" s="229" t="s">
        <v>331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151</v>
      </c>
      <c r="AU220" s="20" t="s">
        <v>81</v>
      </c>
    </row>
    <row r="221" s="14" customFormat="1">
      <c r="A221" s="14"/>
      <c r="B221" s="245"/>
      <c r="C221" s="246"/>
      <c r="D221" s="228" t="s">
        <v>173</v>
      </c>
      <c r="E221" s="246"/>
      <c r="F221" s="248" t="s">
        <v>333</v>
      </c>
      <c r="G221" s="246"/>
      <c r="H221" s="249">
        <v>203.69999999999999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173</v>
      </c>
      <c r="AU221" s="255" t="s">
        <v>81</v>
      </c>
      <c r="AV221" s="14" t="s">
        <v>81</v>
      </c>
      <c r="AW221" s="14" t="s">
        <v>4</v>
      </c>
      <c r="AX221" s="14" t="s">
        <v>77</v>
      </c>
      <c r="AY221" s="255" t="s">
        <v>142</v>
      </c>
    </row>
    <row r="222" s="12" customFormat="1" ht="22.8" customHeight="1">
      <c r="A222" s="12"/>
      <c r="B222" s="199"/>
      <c r="C222" s="200"/>
      <c r="D222" s="201" t="s">
        <v>72</v>
      </c>
      <c r="E222" s="213" t="s">
        <v>185</v>
      </c>
      <c r="F222" s="213" t="s">
        <v>334</v>
      </c>
      <c r="G222" s="200"/>
      <c r="H222" s="200"/>
      <c r="I222" s="203"/>
      <c r="J222" s="214">
        <f>BK222</f>
        <v>0</v>
      </c>
      <c r="K222" s="200"/>
      <c r="L222" s="205"/>
      <c r="M222" s="206"/>
      <c r="N222" s="207"/>
      <c r="O222" s="207"/>
      <c r="P222" s="208">
        <f>SUM(P223:P427)</f>
        <v>0</v>
      </c>
      <c r="Q222" s="207"/>
      <c r="R222" s="208">
        <f>SUM(R223:R427)</f>
        <v>37.750124403960008</v>
      </c>
      <c r="S222" s="207"/>
      <c r="T222" s="209">
        <f>SUM(T223:T427)</f>
        <v>8.1176285999999998</v>
      </c>
      <c r="U222" s="12"/>
      <c r="V222" s="12"/>
      <c r="W222" s="12"/>
      <c r="X222" s="12"/>
      <c r="Y222" s="12"/>
      <c r="Z222" s="12"/>
      <c r="AA222" s="12"/>
      <c r="AB222" s="12"/>
      <c r="AC222" s="12"/>
      <c r="AD222" s="12"/>
      <c r="AE222" s="12"/>
      <c r="AR222" s="210" t="s">
        <v>77</v>
      </c>
      <c r="AT222" s="211" t="s">
        <v>72</v>
      </c>
      <c r="AU222" s="211" t="s">
        <v>77</v>
      </c>
      <c r="AY222" s="210" t="s">
        <v>142</v>
      </c>
      <c r="BK222" s="212">
        <f>SUM(BK223:BK427)</f>
        <v>0</v>
      </c>
    </row>
    <row r="223" s="2" customFormat="1" ht="24.15" customHeight="1">
      <c r="A223" s="41"/>
      <c r="B223" s="42"/>
      <c r="C223" s="215" t="s">
        <v>335</v>
      </c>
      <c r="D223" s="215" t="s">
        <v>144</v>
      </c>
      <c r="E223" s="216" t="s">
        <v>336</v>
      </c>
      <c r="F223" s="217" t="s">
        <v>337</v>
      </c>
      <c r="G223" s="218" t="s">
        <v>147</v>
      </c>
      <c r="H223" s="219">
        <v>104.532</v>
      </c>
      <c r="I223" s="220"/>
      <c r="J223" s="221">
        <f>ROUND(I223*H223,2)</f>
        <v>0</v>
      </c>
      <c r="K223" s="217" t="s">
        <v>148</v>
      </c>
      <c r="L223" s="47"/>
      <c r="M223" s="222" t="s">
        <v>19</v>
      </c>
      <c r="N223" s="223" t="s">
        <v>44</v>
      </c>
      <c r="O223" s="87"/>
      <c r="P223" s="224">
        <f>O223*H223</f>
        <v>0</v>
      </c>
      <c r="Q223" s="224">
        <v>0.0073499999999999998</v>
      </c>
      <c r="R223" s="224">
        <f>Q223*H223</f>
        <v>0.76831019999999994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149</v>
      </c>
      <c r="AT223" s="226" t="s">
        <v>144</v>
      </c>
      <c r="AU223" s="226" t="s">
        <v>81</v>
      </c>
      <c r="AY223" s="20" t="s">
        <v>142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77</v>
      </c>
      <c r="BK223" s="227">
        <f>ROUND(I223*H223,2)</f>
        <v>0</v>
      </c>
      <c r="BL223" s="20" t="s">
        <v>149</v>
      </c>
      <c r="BM223" s="226" t="s">
        <v>338</v>
      </c>
    </row>
    <row r="224" s="2" customFormat="1">
      <c r="A224" s="41"/>
      <c r="B224" s="42"/>
      <c r="C224" s="43"/>
      <c r="D224" s="228" t="s">
        <v>151</v>
      </c>
      <c r="E224" s="43"/>
      <c r="F224" s="229" t="s">
        <v>339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151</v>
      </c>
      <c r="AU224" s="20" t="s">
        <v>81</v>
      </c>
    </row>
    <row r="225" s="2" customFormat="1">
      <c r="A225" s="41"/>
      <c r="B225" s="42"/>
      <c r="C225" s="43"/>
      <c r="D225" s="233" t="s">
        <v>153</v>
      </c>
      <c r="E225" s="43"/>
      <c r="F225" s="234" t="s">
        <v>340</v>
      </c>
      <c r="G225" s="43"/>
      <c r="H225" s="43"/>
      <c r="I225" s="230"/>
      <c r="J225" s="43"/>
      <c r="K225" s="43"/>
      <c r="L225" s="47"/>
      <c r="M225" s="231"/>
      <c r="N225" s="232"/>
      <c r="O225" s="87"/>
      <c r="P225" s="87"/>
      <c r="Q225" s="87"/>
      <c r="R225" s="87"/>
      <c r="S225" s="87"/>
      <c r="T225" s="88"/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T225" s="20" t="s">
        <v>153</v>
      </c>
      <c r="AU225" s="20" t="s">
        <v>81</v>
      </c>
    </row>
    <row r="226" s="2" customFormat="1" ht="24.15" customHeight="1">
      <c r="A226" s="41"/>
      <c r="B226" s="42"/>
      <c r="C226" s="215" t="s">
        <v>341</v>
      </c>
      <c r="D226" s="215" t="s">
        <v>144</v>
      </c>
      <c r="E226" s="216" t="s">
        <v>342</v>
      </c>
      <c r="F226" s="217" t="s">
        <v>343</v>
      </c>
      <c r="G226" s="218" t="s">
        <v>147</v>
      </c>
      <c r="H226" s="219">
        <v>123.255</v>
      </c>
      <c r="I226" s="220"/>
      <c r="J226" s="221">
        <f>ROUND(I226*H226,2)</f>
        <v>0</v>
      </c>
      <c r="K226" s="217" t="s">
        <v>148</v>
      </c>
      <c r="L226" s="47"/>
      <c r="M226" s="222" t="s">
        <v>19</v>
      </c>
      <c r="N226" s="223" t="s">
        <v>44</v>
      </c>
      <c r="O226" s="87"/>
      <c r="P226" s="224">
        <f>O226*H226</f>
        <v>0</v>
      </c>
      <c r="Q226" s="224">
        <v>0.00025999999999999998</v>
      </c>
      <c r="R226" s="224">
        <f>Q226*H226</f>
        <v>0.032046299999999993</v>
      </c>
      <c r="S226" s="224">
        <v>0</v>
      </c>
      <c r="T226" s="225">
        <f>S226*H226</f>
        <v>0</v>
      </c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R226" s="226" t="s">
        <v>149</v>
      </c>
      <c r="AT226" s="226" t="s">
        <v>144</v>
      </c>
      <c r="AU226" s="226" t="s">
        <v>81</v>
      </c>
      <c r="AY226" s="20" t="s">
        <v>142</v>
      </c>
      <c r="BE226" s="227">
        <f>IF(N226="základní",J226,0)</f>
        <v>0</v>
      </c>
      <c r="BF226" s="227">
        <f>IF(N226="snížená",J226,0)</f>
        <v>0</v>
      </c>
      <c r="BG226" s="227">
        <f>IF(N226="zákl. přenesená",J226,0)</f>
        <v>0</v>
      </c>
      <c r="BH226" s="227">
        <f>IF(N226="sníž. přenesená",J226,0)</f>
        <v>0</v>
      </c>
      <c r="BI226" s="227">
        <f>IF(N226="nulová",J226,0)</f>
        <v>0</v>
      </c>
      <c r="BJ226" s="20" t="s">
        <v>77</v>
      </c>
      <c r="BK226" s="227">
        <f>ROUND(I226*H226,2)</f>
        <v>0</v>
      </c>
      <c r="BL226" s="20" t="s">
        <v>149</v>
      </c>
      <c r="BM226" s="226" t="s">
        <v>344</v>
      </c>
    </row>
    <row r="227" s="2" customFormat="1">
      <c r="A227" s="41"/>
      <c r="B227" s="42"/>
      <c r="C227" s="43"/>
      <c r="D227" s="228" t="s">
        <v>151</v>
      </c>
      <c r="E227" s="43"/>
      <c r="F227" s="229" t="s">
        <v>345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151</v>
      </c>
      <c r="AU227" s="20" t="s">
        <v>81</v>
      </c>
    </row>
    <row r="228" s="2" customFormat="1">
      <c r="A228" s="41"/>
      <c r="B228" s="42"/>
      <c r="C228" s="43"/>
      <c r="D228" s="233" t="s">
        <v>153</v>
      </c>
      <c r="E228" s="43"/>
      <c r="F228" s="234" t="s">
        <v>346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153</v>
      </c>
      <c r="AU228" s="20" t="s">
        <v>81</v>
      </c>
    </row>
    <row r="229" s="2" customFormat="1" ht="21.75" customHeight="1">
      <c r="A229" s="41"/>
      <c r="B229" s="42"/>
      <c r="C229" s="215" t="s">
        <v>347</v>
      </c>
      <c r="D229" s="215" t="s">
        <v>144</v>
      </c>
      <c r="E229" s="216" t="s">
        <v>348</v>
      </c>
      <c r="F229" s="217" t="s">
        <v>349</v>
      </c>
      <c r="G229" s="218" t="s">
        <v>147</v>
      </c>
      <c r="H229" s="219">
        <v>104.532</v>
      </c>
      <c r="I229" s="220"/>
      <c r="J229" s="221">
        <f>ROUND(I229*H229,2)</f>
        <v>0</v>
      </c>
      <c r="K229" s="217" t="s">
        <v>148</v>
      </c>
      <c r="L229" s="47"/>
      <c r="M229" s="222" t="s">
        <v>19</v>
      </c>
      <c r="N229" s="223" t="s">
        <v>44</v>
      </c>
      <c r="O229" s="87"/>
      <c r="P229" s="224">
        <f>O229*H229</f>
        <v>0</v>
      </c>
      <c r="Q229" s="224">
        <v>0.0043800000000000002</v>
      </c>
      <c r="R229" s="224">
        <f>Q229*H229</f>
        <v>0.45785016000000001</v>
      </c>
      <c r="S229" s="224">
        <v>0</v>
      </c>
      <c r="T229" s="225">
        <f>S229*H229</f>
        <v>0</v>
      </c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R229" s="226" t="s">
        <v>149</v>
      </c>
      <c r="AT229" s="226" t="s">
        <v>144</v>
      </c>
      <c r="AU229" s="226" t="s">
        <v>81</v>
      </c>
      <c r="AY229" s="20" t="s">
        <v>142</v>
      </c>
      <c r="BE229" s="227">
        <f>IF(N229="základní",J229,0)</f>
        <v>0</v>
      </c>
      <c r="BF229" s="227">
        <f>IF(N229="snížená",J229,0)</f>
        <v>0</v>
      </c>
      <c r="BG229" s="227">
        <f>IF(N229="zákl. přenesená",J229,0)</f>
        <v>0</v>
      </c>
      <c r="BH229" s="227">
        <f>IF(N229="sníž. přenesená",J229,0)</f>
        <v>0</v>
      </c>
      <c r="BI229" s="227">
        <f>IF(N229="nulová",J229,0)</f>
        <v>0</v>
      </c>
      <c r="BJ229" s="20" t="s">
        <v>77</v>
      </c>
      <c r="BK229" s="227">
        <f>ROUND(I229*H229,2)</f>
        <v>0</v>
      </c>
      <c r="BL229" s="20" t="s">
        <v>149</v>
      </c>
      <c r="BM229" s="226" t="s">
        <v>350</v>
      </c>
    </row>
    <row r="230" s="2" customFormat="1">
      <c r="A230" s="41"/>
      <c r="B230" s="42"/>
      <c r="C230" s="43"/>
      <c r="D230" s="228" t="s">
        <v>151</v>
      </c>
      <c r="E230" s="43"/>
      <c r="F230" s="229" t="s">
        <v>351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151</v>
      </c>
      <c r="AU230" s="20" t="s">
        <v>81</v>
      </c>
    </row>
    <row r="231" s="2" customFormat="1">
      <c r="A231" s="41"/>
      <c r="B231" s="42"/>
      <c r="C231" s="43"/>
      <c r="D231" s="233" t="s">
        <v>153</v>
      </c>
      <c r="E231" s="43"/>
      <c r="F231" s="234" t="s">
        <v>352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153</v>
      </c>
      <c r="AU231" s="20" t="s">
        <v>81</v>
      </c>
    </row>
    <row r="232" s="2" customFormat="1" ht="37.8" customHeight="1">
      <c r="A232" s="41"/>
      <c r="B232" s="42"/>
      <c r="C232" s="215" t="s">
        <v>353</v>
      </c>
      <c r="D232" s="215" t="s">
        <v>144</v>
      </c>
      <c r="E232" s="216" t="s">
        <v>354</v>
      </c>
      <c r="F232" s="217" t="s">
        <v>355</v>
      </c>
      <c r="G232" s="218" t="s">
        <v>147</v>
      </c>
      <c r="H232" s="219">
        <v>123.255</v>
      </c>
      <c r="I232" s="220"/>
      <c r="J232" s="221">
        <f>ROUND(I232*H232,2)</f>
        <v>0</v>
      </c>
      <c r="K232" s="217" t="s">
        <v>148</v>
      </c>
      <c r="L232" s="47"/>
      <c r="M232" s="222" t="s">
        <v>19</v>
      </c>
      <c r="N232" s="223" t="s">
        <v>44</v>
      </c>
      <c r="O232" s="87"/>
      <c r="P232" s="224">
        <f>O232*H232</f>
        <v>0</v>
      </c>
      <c r="Q232" s="224">
        <v>0.0207</v>
      </c>
      <c r="R232" s="224">
        <f>Q232*H232</f>
        <v>2.5513784999999998</v>
      </c>
      <c r="S232" s="224">
        <v>0</v>
      </c>
      <c r="T232" s="225">
        <f>S232*H232</f>
        <v>0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149</v>
      </c>
      <c r="AT232" s="226" t="s">
        <v>144</v>
      </c>
      <c r="AU232" s="226" t="s">
        <v>81</v>
      </c>
      <c r="AY232" s="20" t="s">
        <v>142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77</v>
      </c>
      <c r="BK232" s="227">
        <f>ROUND(I232*H232,2)</f>
        <v>0</v>
      </c>
      <c r="BL232" s="20" t="s">
        <v>149</v>
      </c>
      <c r="BM232" s="226" t="s">
        <v>356</v>
      </c>
    </row>
    <row r="233" s="2" customFormat="1">
      <c r="A233" s="41"/>
      <c r="B233" s="42"/>
      <c r="C233" s="43"/>
      <c r="D233" s="228" t="s">
        <v>151</v>
      </c>
      <c r="E233" s="43"/>
      <c r="F233" s="229" t="s">
        <v>357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151</v>
      </c>
      <c r="AU233" s="20" t="s">
        <v>81</v>
      </c>
    </row>
    <row r="234" s="2" customFormat="1">
      <c r="A234" s="41"/>
      <c r="B234" s="42"/>
      <c r="C234" s="43"/>
      <c r="D234" s="233" t="s">
        <v>153</v>
      </c>
      <c r="E234" s="43"/>
      <c r="F234" s="234" t="s">
        <v>358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153</v>
      </c>
      <c r="AU234" s="20" t="s">
        <v>81</v>
      </c>
    </row>
    <row r="235" s="13" customFormat="1">
      <c r="A235" s="13"/>
      <c r="B235" s="235"/>
      <c r="C235" s="236"/>
      <c r="D235" s="228" t="s">
        <v>173</v>
      </c>
      <c r="E235" s="237" t="s">
        <v>19</v>
      </c>
      <c r="F235" s="238" t="s">
        <v>359</v>
      </c>
      <c r="G235" s="236"/>
      <c r="H235" s="237" t="s">
        <v>19</v>
      </c>
      <c r="I235" s="239"/>
      <c r="J235" s="236"/>
      <c r="K235" s="236"/>
      <c r="L235" s="240"/>
      <c r="M235" s="241"/>
      <c r="N235" s="242"/>
      <c r="O235" s="242"/>
      <c r="P235" s="242"/>
      <c r="Q235" s="242"/>
      <c r="R235" s="242"/>
      <c r="S235" s="242"/>
      <c r="T235" s="243"/>
      <c r="U235" s="13"/>
      <c r="V235" s="13"/>
      <c r="W235" s="13"/>
      <c r="X235" s="13"/>
      <c r="Y235" s="13"/>
      <c r="Z235" s="13"/>
      <c r="AA235" s="13"/>
      <c r="AB235" s="13"/>
      <c r="AC235" s="13"/>
      <c r="AD235" s="13"/>
      <c r="AE235" s="13"/>
      <c r="AT235" s="244" t="s">
        <v>173</v>
      </c>
      <c r="AU235" s="244" t="s">
        <v>81</v>
      </c>
      <c r="AV235" s="13" t="s">
        <v>77</v>
      </c>
      <c r="AW235" s="13" t="s">
        <v>34</v>
      </c>
      <c r="AX235" s="13" t="s">
        <v>73</v>
      </c>
      <c r="AY235" s="244" t="s">
        <v>142</v>
      </c>
    </row>
    <row r="236" s="14" customFormat="1">
      <c r="A236" s="14"/>
      <c r="B236" s="245"/>
      <c r="C236" s="246"/>
      <c r="D236" s="228" t="s">
        <v>173</v>
      </c>
      <c r="E236" s="247" t="s">
        <v>19</v>
      </c>
      <c r="F236" s="248" t="s">
        <v>360</v>
      </c>
      <c r="G236" s="246"/>
      <c r="H236" s="249">
        <v>123.255</v>
      </c>
      <c r="I236" s="250"/>
      <c r="J236" s="246"/>
      <c r="K236" s="246"/>
      <c r="L236" s="251"/>
      <c r="M236" s="252"/>
      <c r="N236" s="253"/>
      <c r="O236" s="253"/>
      <c r="P236" s="253"/>
      <c r="Q236" s="253"/>
      <c r="R236" s="253"/>
      <c r="S236" s="253"/>
      <c r="T236" s="254"/>
      <c r="U236" s="14"/>
      <c r="V236" s="14"/>
      <c r="W236" s="14"/>
      <c r="X236" s="14"/>
      <c r="Y236" s="14"/>
      <c r="Z236" s="14"/>
      <c r="AA236" s="14"/>
      <c r="AB236" s="14"/>
      <c r="AC236" s="14"/>
      <c r="AD236" s="14"/>
      <c r="AE236" s="14"/>
      <c r="AT236" s="255" t="s">
        <v>173</v>
      </c>
      <c r="AU236" s="255" t="s">
        <v>81</v>
      </c>
      <c r="AV236" s="14" t="s">
        <v>81</v>
      </c>
      <c r="AW236" s="14" t="s">
        <v>34</v>
      </c>
      <c r="AX236" s="14" t="s">
        <v>77</v>
      </c>
      <c r="AY236" s="255" t="s">
        <v>142</v>
      </c>
    </row>
    <row r="237" s="2" customFormat="1" ht="33" customHeight="1">
      <c r="A237" s="41"/>
      <c r="B237" s="42"/>
      <c r="C237" s="215" t="s">
        <v>361</v>
      </c>
      <c r="D237" s="215" t="s">
        <v>144</v>
      </c>
      <c r="E237" s="216" t="s">
        <v>362</v>
      </c>
      <c r="F237" s="217" t="s">
        <v>363</v>
      </c>
      <c r="G237" s="218" t="s">
        <v>147</v>
      </c>
      <c r="H237" s="219">
        <v>246.50999999999999</v>
      </c>
      <c r="I237" s="220"/>
      <c r="J237" s="221">
        <f>ROUND(I237*H237,2)</f>
        <v>0</v>
      </c>
      <c r="K237" s="217" t="s">
        <v>148</v>
      </c>
      <c r="L237" s="47"/>
      <c r="M237" s="222" t="s">
        <v>19</v>
      </c>
      <c r="N237" s="223" t="s">
        <v>44</v>
      </c>
      <c r="O237" s="87"/>
      <c r="P237" s="224">
        <f>O237*H237</f>
        <v>0</v>
      </c>
      <c r="Q237" s="224">
        <v>0.0061999999999999998</v>
      </c>
      <c r="R237" s="224">
        <f>Q237*H237</f>
        <v>1.528362</v>
      </c>
      <c r="S237" s="224">
        <v>0</v>
      </c>
      <c r="T237" s="225">
        <f>S237*H237</f>
        <v>0</v>
      </c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R237" s="226" t="s">
        <v>149</v>
      </c>
      <c r="AT237" s="226" t="s">
        <v>144</v>
      </c>
      <c r="AU237" s="226" t="s">
        <v>81</v>
      </c>
      <c r="AY237" s="20" t="s">
        <v>142</v>
      </c>
      <c r="BE237" s="227">
        <f>IF(N237="základní",J237,0)</f>
        <v>0</v>
      </c>
      <c r="BF237" s="227">
        <f>IF(N237="snížená",J237,0)</f>
        <v>0</v>
      </c>
      <c r="BG237" s="227">
        <f>IF(N237="zákl. přenesená",J237,0)</f>
        <v>0</v>
      </c>
      <c r="BH237" s="227">
        <f>IF(N237="sníž. přenesená",J237,0)</f>
        <v>0</v>
      </c>
      <c r="BI237" s="227">
        <f>IF(N237="nulová",J237,0)</f>
        <v>0</v>
      </c>
      <c r="BJ237" s="20" t="s">
        <v>77</v>
      </c>
      <c r="BK237" s="227">
        <f>ROUND(I237*H237,2)</f>
        <v>0</v>
      </c>
      <c r="BL237" s="20" t="s">
        <v>149</v>
      </c>
      <c r="BM237" s="226" t="s">
        <v>364</v>
      </c>
    </row>
    <row r="238" s="2" customFormat="1">
      <c r="A238" s="41"/>
      <c r="B238" s="42"/>
      <c r="C238" s="43"/>
      <c r="D238" s="228" t="s">
        <v>151</v>
      </c>
      <c r="E238" s="43"/>
      <c r="F238" s="229" t="s">
        <v>365</v>
      </c>
      <c r="G238" s="43"/>
      <c r="H238" s="43"/>
      <c r="I238" s="230"/>
      <c r="J238" s="43"/>
      <c r="K238" s="43"/>
      <c r="L238" s="47"/>
      <c r="M238" s="231"/>
      <c r="N238" s="232"/>
      <c r="O238" s="87"/>
      <c r="P238" s="87"/>
      <c r="Q238" s="87"/>
      <c r="R238" s="87"/>
      <c r="S238" s="87"/>
      <c r="T238" s="88"/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T238" s="20" t="s">
        <v>151</v>
      </c>
      <c r="AU238" s="20" t="s">
        <v>81</v>
      </c>
    </row>
    <row r="239" s="2" customFormat="1">
      <c r="A239" s="41"/>
      <c r="B239" s="42"/>
      <c r="C239" s="43"/>
      <c r="D239" s="233" t="s">
        <v>153</v>
      </c>
      <c r="E239" s="43"/>
      <c r="F239" s="234" t="s">
        <v>366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153</v>
      </c>
      <c r="AU239" s="20" t="s">
        <v>81</v>
      </c>
    </row>
    <row r="240" s="14" customFormat="1">
      <c r="A240" s="14"/>
      <c r="B240" s="245"/>
      <c r="C240" s="246"/>
      <c r="D240" s="228" t="s">
        <v>173</v>
      </c>
      <c r="E240" s="246"/>
      <c r="F240" s="248" t="s">
        <v>367</v>
      </c>
      <c r="G240" s="246"/>
      <c r="H240" s="249">
        <v>246.50999999999999</v>
      </c>
      <c r="I240" s="250"/>
      <c r="J240" s="246"/>
      <c r="K240" s="246"/>
      <c r="L240" s="251"/>
      <c r="M240" s="252"/>
      <c r="N240" s="253"/>
      <c r="O240" s="253"/>
      <c r="P240" s="253"/>
      <c r="Q240" s="253"/>
      <c r="R240" s="253"/>
      <c r="S240" s="253"/>
      <c r="T240" s="254"/>
      <c r="U240" s="14"/>
      <c r="V240" s="14"/>
      <c r="W240" s="14"/>
      <c r="X240" s="14"/>
      <c r="Y240" s="14"/>
      <c r="Z240" s="14"/>
      <c r="AA240" s="14"/>
      <c r="AB240" s="14"/>
      <c r="AC240" s="14"/>
      <c r="AD240" s="14"/>
      <c r="AE240" s="14"/>
      <c r="AT240" s="255" t="s">
        <v>173</v>
      </c>
      <c r="AU240" s="255" t="s">
        <v>81</v>
      </c>
      <c r="AV240" s="14" t="s">
        <v>81</v>
      </c>
      <c r="AW240" s="14" t="s">
        <v>4</v>
      </c>
      <c r="AX240" s="14" t="s">
        <v>77</v>
      </c>
      <c r="AY240" s="255" t="s">
        <v>142</v>
      </c>
    </row>
    <row r="241" s="2" customFormat="1" ht="24.15" customHeight="1">
      <c r="A241" s="41"/>
      <c r="B241" s="42"/>
      <c r="C241" s="215" t="s">
        <v>368</v>
      </c>
      <c r="D241" s="215" t="s">
        <v>144</v>
      </c>
      <c r="E241" s="216" t="s">
        <v>369</v>
      </c>
      <c r="F241" s="217" t="s">
        <v>370</v>
      </c>
      <c r="G241" s="218" t="s">
        <v>147</v>
      </c>
      <c r="H241" s="219">
        <v>104.532</v>
      </c>
      <c r="I241" s="220"/>
      <c r="J241" s="221">
        <f>ROUND(I241*H241,2)</f>
        <v>0</v>
      </c>
      <c r="K241" s="217" t="s">
        <v>148</v>
      </c>
      <c r="L241" s="47"/>
      <c r="M241" s="222" t="s">
        <v>19</v>
      </c>
      <c r="N241" s="223" t="s">
        <v>44</v>
      </c>
      <c r="O241" s="87"/>
      <c r="P241" s="224">
        <f>O241*H241</f>
        <v>0</v>
      </c>
      <c r="Q241" s="224">
        <v>0.018380000000000001</v>
      </c>
      <c r="R241" s="224">
        <f>Q241*H241</f>
        <v>1.9212981600000001</v>
      </c>
      <c r="S241" s="224">
        <v>0</v>
      </c>
      <c r="T241" s="225">
        <f>S241*H241</f>
        <v>0</v>
      </c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R241" s="226" t="s">
        <v>149</v>
      </c>
      <c r="AT241" s="226" t="s">
        <v>144</v>
      </c>
      <c r="AU241" s="226" t="s">
        <v>81</v>
      </c>
      <c r="AY241" s="20" t="s">
        <v>142</v>
      </c>
      <c r="BE241" s="227">
        <f>IF(N241="základní",J241,0)</f>
        <v>0</v>
      </c>
      <c r="BF241" s="227">
        <f>IF(N241="snížená",J241,0)</f>
        <v>0</v>
      </c>
      <c r="BG241" s="227">
        <f>IF(N241="zákl. přenesená",J241,0)</f>
        <v>0</v>
      </c>
      <c r="BH241" s="227">
        <f>IF(N241="sníž. přenesená",J241,0)</f>
        <v>0</v>
      </c>
      <c r="BI241" s="227">
        <f>IF(N241="nulová",J241,0)</f>
        <v>0</v>
      </c>
      <c r="BJ241" s="20" t="s">
        <v>77</v>
      </c>
      <c r="BK241" s="227">
        <f>ROUND(I241*H241,2)</f>
        <v>0</v>
      </c>
      <c r="BL241" s="20" t="s">
        <v>149</v>
      </c>
      <c r="BM241" s="226" t="s">
        <v>371</v>
      </c>
    </row>
    <row r="242" s="2" customFormat="1">
      <c r="A242" s="41"/>
      <c r="B242" s="42"/>
      <c r="C242" s="43"/>
      <c r="D242" s="228" t="s">
        <v>151</v>
      </c>
      <c r="E242" s="43"/>
      <c r="F242" s="229" t="s">
        <v>372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151</v>
      </c>
      <c r="AU242" s="20" t="s">
        <v>81</v>
      </c>
    </row>
    <row r="243" s="2" customFormat="1">
      <c r="A243" s="41"/>
      <c r="B243" s="42"/>
      <c r="C243" s="43"/>
      <c r="D243" s="233" t="s">
        <v>153</v>
      </c>
      <c r="E243" s="43"/>
      <c r="F243" s="234" t="s">
        <v>373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153</v>
      </c>
      <c r="AU243" s="20" t="s">
        <v>81</v>
      </c>
    </row>
    <row r="244" s="13" customFormat="1">
      <c r="A244" s="13"/>
      <c r="B244" s="235"/>
      <c r="C244" s="236"/>
      <c r="D244" s="228" t="s">
        <v>173</v>
      </c>
      <c r="E244" s="237" t="s">
        <v>19</v>
      </c>
      <c r="F244" s="238" t="s">
        <v>374</v>
      </c>
      <c r="G244" s="236"/>
      <c r="H244" s="237" t="s">
        <v>19</v>
      </c>
      <c r="I244" s="239"/>
      <c r="J244" s="236"/>
      <c r="K244" s="236"/>
      <c r="L244" s="240"/>
      <c r="M244" s="241"/>
      <c r="N244" s="242"/>
      <c r="O244" s="242"/>
      <c r="P244" s="242"/>
      <c r="Q244" s="242"/>
      <c r="R244" s="242"/>
      <c r="S244" s="242"/>
      <c r="T244" s="243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44" t="s">
        <v>173</v>
      </c>
      <c r="AU244" s="244" t="s">
        <v>81</v>
      </c>
      <c r="AV244" s="13" t="s">
        <v>77</v>
      </c>
      <c r="AW244" s="13" t="s">
        <v>34</v>
      </c>
      <c r="AX244" s="13" t="s">
        <v>73</v>
      </c>
      <c r="AY244" s="244" t="s">
        <v>142</v>
      </c>
    </row>
    <row r="245" s="14" customFormat="1">
      <c r="A245" s="14"/>
      <c r="B245" s="245"/>
      <c r="C245" s="246"/>
      <c r="D245" s="228" t="s">
        <v>173</v>
      </c>
      <c r="E245" s="247" t="s">
        <v>19</v>
      </c>
      <c r="F245" s="248" t="s">
        <v>263</v>
      </c>
      <c r="G245" s="246"/>
      <c r="H245" s="249">
        <v>62</v>
      </c>
      <c r="I245" s="250"/>
      <c r="J245" s="246"/>
      <c r="K245" s="246"/>
      <c r="L245" s="251"/>
      <c r="M245" s="252"/>
      <c r="N245" s="253"/>
      <c r="O245" s="253"/>
      <c r="P245" s="253"/>
      <c r="Q245" s="253"/>
      <c r="R245" s="253"/>
      <c r="S245" s="253"/>
      <c r="T245" s="254"/>
      <c r="U245" s="14"/>
      <c r="V245" s="14"/>
      <c r="W245" s="14"/>
      <c r="X245" s="14"/>
      <c r="Y245" s="14"/>
      <c r="Z245" s="14"/>
      <c r="AA245" s="14"/>
      <c r="AB245" s="14"/>
      <c r="AC245" s="14"/>
      <c r="AD245" s="14"/>
      <c r="AE245" s="14"/>
      <c r="AT245" s="255" t="s">
        <v>173</v>
      </c>
      <c r="AU245" s="255" t="s">
        <v>81</v>
      </c>
      <c r="AV245" s="14" t="s">
        <v>81</v>
      </c>
      <c r="AW245" s="14" t="s">
        <v>34</v>
      </c>
      <c r="AX245" s="14" t="s">
        <v>73</v>
      </c>
      <c r="AY245" s="255" t="s">
        <v>142</v>
      </c>
    </row>
    <row r="246" s="13" customFormat="1">
      <c r="A246" s="13"/>
      <c r="B246" s="235"/>
      <c r="C246" s="236"/>
      <c r="D246" s="228" t="s">
        <v>173</v>
      </c>
      <c r="E246" s="237" t="s">
        <v>19</v>
      </c>
      <c r="F246" s="238" t="s">
        <v>375</v>
      </c>
      <c r="G246" s="236"/>
      <c r="H246" s="237" t="s">
        <v>19</v>
      </c>
      <c r="I246" s="239"/>
      <c r="J246" s="236"/>
      <c r="K246" s="236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173</v>
      </c>
      <c r="AU246" s="244" t="s">
        <v>81</v>
      </c>
      <c r="AV246" s="13" t="s">
        <v>77</v>
      </c>
      <c r="AW246" s="13" t="s">
        <v>34</v>
      </c>
      <c r="AX246" s="13" t="s">
        <v>73</v>
      </c>
      <c r="AY246" s="244" t="s">
        <v>142</v>
      </c>
    </row>
    <row r="247" s="14" customFormat="1">
      <c r="A247" s="14"/>
      <c r="B247" s="245"/>
      <c r="C247" s="246"/>
      <c r="D247" s="228" t="s">
        <v>173</v>
      </c>
      <c r="E247" s="247" t="s">
        <v>19</v>
      </c>
      <c r="F247" s="248" t="s">
        <v>376</v>
      </c>
      <c r="G247" s="246"/>
      <c r="H247" s="249">
        <v>39.520000000000003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173</v>
      </c>
      <c r="AU247" s="255" t="s">
        <v>81</v>
      </c>
      <c r="AV247" s="14" t="s">
        <v>81</v>
      </c>
      <c r="AW247" s="14" t="s">
        <v>34</v>
      </c>
      <c r="AX247" s="14" t="s">
        <v>73</v>
      </c>
      <c r="AY247" s="255" t="s">
        <v>142</v>
      </c>
    </row>
    <row r="248" s="14" customFormat="1">
      <c r="A248" s="14"/>
      <c r="B248" s="245"/>
      <c r="C248" s="246"/>
      <c r="D248" s="228" t="s">
        <v>173</v>
      </c>
      <c r="E248" s="247" t="s">
        <v>19</v>
      </c>
      <c r="F248" s="248" t="s">
        <v>377</v>
      </c>
      <c r="G248" s="246"/>
      <c r="H248" s="249">
        <v>1.74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173</v>
      </c>
      <c r="AU248" s="255" t="s">
        <v>81</v>
      </c>
      <c r="AV248" s="14" t="s">
        <v>81</v>
      </c>
      <c r="AW248" s="14" t="s">
        <v>34</v>
      </c>
      <c r="AX248" s="14" t="s">
        <v>73</v>
      </c>
      <c r="AY248" s="255" t="s">
        <v>142</v>
      </c>
    </row>
    <row r="249" s="14" customFormat="1">
      <c r="A249" s="14"/>
      <c r="B249" s="245"/>
      <c r="C249" s="246"/>
      <c r="D249" s="228" t="s">
        <v>173</v>
      </c>
      <c r="E249" s="247" t="s">
        <v>19</v>
      </c>
      <c r="F249" s="248" t="s">
        <v>378</v>
      </c>
      <c r="G249" s="246"/>
      <c r="H249" s="249">
        <v>1.272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173</v>
      </c>
      <c r="AU249" s="255" t="s">
        <v>81</v>
      </c>
      <c r="AV249" s="14" t="s">
        <v>81</v>
      </c>
      <c r="AW249" s="14" t="s">
        <v>34</v>
      </c>
      <c r="AX249" s="14" t="s">
        <v>73</v>
      </c>
      <c r="AY249" s="255" t="s">
        <v>142</v>
      </c>
    </row>
    <row r="250" s="15" customFormat="1">
      <c r="A250" s="15"/>
      <c r="B250" s="256"/>
      <c r="C250" s="257"/>
      <c r="D250" s="228" t="s">
        <v>173</v>
      </c>
      <c r="E250" s="258" t="s">
        <v>19</v>
      </c>
      <c r="F250" s="259" t="s">
        <v>178</v>
      </c>
      <c r="G250" s="257"/>
      <c r="H250" s="260">
        <v>104.53200000000001</v>
      </c>
      <c r="I250" s="261"/>
      <c r="J250" s="257"/>
      <c r="K250" s="257"/>
      <c r="L250" s="262"/>
      <c r="M250" s="263"/>
      <c r="N250" s="264"/>
      <c r="O250" s="264"/>
      <c r="P250" s="264"/>
      <c r="Q250" s="264"/>
      <c r="R250" s="264"/>
      <c r="S250" s="264"/>
      <c r="T250" s="265"/>
      <c r="U250" s="15"/>
      <c r="V250" s="15"/>
      <c r="W250" s="15"/>
      <c r="X250" s="15"/>
      <c r="Y250" s="15"/>
      <c r="Z250" s="15"/>
      <c r="AA250" s="15"/>
      <c r="AB250" s="15"/>
      <c r="AC250" s="15"/>
      <c r="AD250" s="15"/>
      <c r="AE250" s="15"/>
      <c r="AT250" s="266" t="s">
        <v>173</v>
      </c>
      <c r="AU250" s="266" t="s">
        <v>81</v>
      </c>
      <c r="AV250" s="15" t="s">
        <v>149</v>
      </c>
      <c r="AW250" s="15" t="s">
        <v>34</v>
      </c>
      <c r="AX250" s="15" t="s">
        <v>77</v>
      </c>
      <c r="AY250" s="266" t="s">
        <v>142</v>
      </c>
    </row>
    <row r="251" s="2" customFormat="1" ht="24.15" customHeight="1">
      <c r="A251" s="41"/>
      <c r="B251" s="42"/>
      <c r="C251" s="215" t="s">
        <v>379</v>
      </c>
      <c r="D251" s="215" t="s">
        <v>144</v>
      </c>
      <c r="E251" s="216" t="s">
        <v>380</v>
      </c>
      <c r="F251" s="217" t="s">
        <v>381</v>
      </c>
      <c r="G251" s="218" t="s">
        <v>147</v>
      </c>
      <c r="H251" s="219">
        <v>209.06399999999999</v>
      </c>
      <c r="I251" s="220"/>
      <c r="J251" s="221">
        <f>ROUND(I251*H251,2)</f>
        <v>0</v>
      </c>
      <c r="K251" s="217" t="s">
        <v>148</v>
      </c>
      <c r="L251" s="47"/>
      <c r="M251" s="222" t="s">
        <v>19</v>
      </c>
      <c r="N251" s="223" t="s">
        <v>44</v>
      </c>
      <c r="O251" s="87"/>
      <c r="P251" s="224">
        <f>O251*H251</f>
        <v>0</v>
      </c>
      <c r="Q251" s="224">
        <v>0.0079000000000000008</v>
      </c>
      <c r="R251" s="224">
        <f>Q251*H251</f>
        <v>1.6516056000000001</v>
      </c>
      <c r="S251" s="224">
        <v>0</v>
      </c>
      <c r="T251" s="225">
        <f>S251*H251</f>
        <v>0</v>
      </c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R251" s="226" t="s">
        <v>149</v>
      </c>
      <c r="AT251" s="226" t="s">
        <v>144</v>
      </c>
      <c r="AU251" s="226" t="s">
        <v>81</v>
      </c>
      <c r="AY251" s="20" t="s">
        <v>142</v>
      </c>
      <c r="BE251" s="227">
        <f>IF(N251="základní",J251,0)</f>
        <v>0</v>
      </c>
      <c r="BF251" s="227">
        <f>IF(N251="snížená",J251,0)</f>
        <v>0</v>
      </c>
      <c r="BG251" s="227">
        <f>IF(N251="zákl. přenesená",J251,0)</f>
        <v>0</v>
      </c>
      <c r="BH251" s="227">
        <f>IF(N251="sníž. přenesená",J251,0)</f>
        <v>0</v>
      </c>
      <c r="BI251" s="227">
        <f>IF(N251="nulová",J251,0)</f>
        <v>0</v>
      </c>
      <c r="BJ251" s="20" t="s">
        <v>77</v>
      </c>
      <c r="BK251" s="227">
        <f>ROUND(I251*H251,2)</f>
        <v>0</v>
      </c>
      <c r="BL251" s="20" t="s">
        <v>149</v>
      </c>
      <c r="BM251" s="226" t="s">
        <v>382</v>
      </c>
    </row>
    <row r="252" s="2" customFormat="1">
      <c r="A252" s="41"/>
      <c r="B252" s="42"/>
      <c r="C252" s="43"/>
      <c r="D252" s="228" t="s">
        <v>151</v>
      </c>
      <c r="E252" s="43"/>
      <c r="F252" s="229" t="s">
        <v>383</v>
      </c>
      <c r="G252" s="43"/>
      <c r="H252" s="43"/>
      <c r="I252" s="230"/>
      <c r="J252" s="43"/>
      <c r="K252" s="43"/>
      <c r="L252" s="47"/>
      <c r="M252" s="231"/>
      <c r="N252" s="232"/>
      <c r="O252" s="87"/>
      <c r="P252" s="87"/>
      <c r="Q252" s="87"/>
      <c r="R252" s="87"/>
      <c r="S252" s="87"/>
      <c r="T252" s="88"/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T252" s="20" t="s">
        <v>151</v>
      </c>
      <c r="AU252" s="20" t="s">
        <v>81</v>
      </c>
    </row>
    <row r="253" s="2" customFormat="1">
      <c r="A253" s="41"/>
      <c r="B253" s="42"/>
      <c r="C253" s="43"/>
      <c r="D253" s="233" t="s">
        <v>153</v>
      </c>
      <c r="E253" s="43"/>
      <c r="F253" s="234" t="s">
        <v>384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153</v>
      </c>
      <c r="AU253" s="20" t="s">
        <v>81</v>
      </c>
    </row>
    <row r="254" s="14" customFormat="1">
      <c r="A254" s="14"/>
      <c r="B254" s="245"/>
      <c r="C254" s="246"/>
      <c r="D254" s="228" t="s">
        <v>173</v>
      </c>
      <c r="E254" s="246"/>
      <c r="F254" s="248" t="s">
        <v>385</v>
      </c>
      <c r="G254" s="246"/>
      <c r="H254" s="249">
        <v>209.06399999999999</v>
      </c>
      <c r="I254" s="250"/>
      <c r="J254" s="246"/>
      <c r="K254" s="246"/>
      <c r="L254" s="251"/>
      <c r="M254" s="252"/>
      <c r="N254" s="253"/>
      <c r="O254" s="253"/>
      <c r="P254" s="253"/>
      <c r="Q254" s="253"/>
      <c r="R254" s="253"/>
      <c r="S254" s="253"/>
      <c r="T254" s="254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5" t="s">
        <v>173</v>
      </c>
      <c r="AU254" s="255" t="s">
        <v>81</v>
      </c>
      <c r="AV254" s="14" t="s">
        <v>81</v>
      </c>
      <c r="AW254" s="14" t="s">
        <v>4</v>
      </c>
      <c r="AX254" s="14" t="s">
        <v>77</v>
      </c>
      <c r="AY254" s="255" t="s">
        <v>142</v>
      </c>
    </row>
    <row r="255" s="2" customFormat="1" ht="16.5" customHeight="1">
      <c r="A255" s="41"/>
      <c r="B255" s="42"/>
      <c r="C255" s="215" t="s">
        <v>386</v>
      </c>
      <c r="D255" s="215" t="s">
        <v>144</v>
      </c>
      <c r="E255" s="216" t="s">
        <v>387</v>
      </c>
      <c r="F255" s="217" t="s">
        <v>388</v>
      </c>
      <c r="G255" s="218" t="s">
        <v>147</v>
      </c>
      <c r="H255" s="219">
        <v>292.55000000000001</v>
      </c>
      <c r="I255" s="220"/>
      <c r="J255" s="221">
        <f>ROUND(I255*H255,2)</f>
        <v>0</v>
      </c>
      <c r="K255" s="217" t="s">
        <v>148</v>
      </c>
      <c r="L255" s="47"/>
      <c r="M255" s="222" t="s">
        <v>19</v>
      </c>
      <c r="N255" s="223" t="s">
        <v>44</v>
      </c>
      <c r="O255" s="87"/>
      <c r="P255" s="224">
        <f>O255*H255</f>
        <v>0</v>
      </c>
      <c r="Q255" s="224">
        <v>0.026440000000000002</v>
      </c>
      <c r="R255" s="224">
        <f>Q255*H255</f>
        <v>7.7350220000000007</v>
      </c>
      <c r="S255" s="224">
        <v>0.025999999999999999</v>
      </c>
      <c r="T255" s="225">
        <f>S255*H255</f>
        <v>7.6063000000000001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149</v>
      </c>
      <c r="AT255" s="226" t="s">
        <v>144</v>
      </c>
      <c r="AU255" s="226" t="s">
        <v>81</v>
      </c>
      <c r="AY255" s="20" t="s">
        <v>142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77</v>
      </c>
      <c r="BK255" s="227">
        <f>ROUND(I255*H255,2)</f>
        <v>0</v>
      </c>
      <c r="BL255" s="20" t="s">
        <v>149</v>
      </c>
      <c r="BM255" s="226" t="s">
        <v>389</v>
      </c>
    </row>
    <row r="256" s="2" customFormat="1">
      <c r="A256" s="41"/>
      <c r="B256" s="42"/>
      <c r="C256" s="43"/>
      <c r="D256" s="228" t="s">
        <v>151</v>
      </c>
      <c r="E256" s="43"/>
      <c r="F256" s="229" t="s">
        <v>390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151</v>
      </c>
      <c r="AU256" s="20" t="s">
        <v>81</v>
      </c>
    </row>
    <row r="257" s="2" customFormat="1">
      <c r="A257" s="41"/>
      <c r="B257" s="42"/>
      <c r="C257" s="43"/>
      <c r="D257" s="233" t="s">
        <v>153</v>
      </c>
      <c r="E257" s="43"/>
      <c r="F257" s="234" t="s">
        <v>391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153</v>
      </c>
      <c r="AU257" s="20" t="s">
        <v>81</v>
      </c>
    </row>
    <row r="258" s="13" customFormat="1">
      <c r="A258" s="13"/>
      <c r="B258" s="235"/>
      <c r="C258" s="236"/>
      <c r="D258" s="228" t="s">
        <v>173</v>
      </c>
      <c r="E258" s="237" t="s">
        <v>19</v>
      </c>
      <c r="F258" s="238" t="s">
        <v>392</v>
      </c>
      <c r="G258" s="236"/>
      <c r="H258" s="237" t="s">
        <v>19</v>
      </c>
      <c r="I258" s="239"/>
      <c r="J258" s="236"/>
      <c r="K258" s="236"/>
      <c r="L258" s="240"/>
      <c r="M258" s="241"/>
      <c r="N258" s="242"/>
      <c r="O258" s="242"/>
      <c r="P258" s="242"/>
      <c r="Q258" s="242"/>
      <c r="R258" s="242"/>
      <c r="S258" s="242"/>
      <c r="T258" s="243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44" t="s">
        <v>173</v>
      </c>
      <c r="AU258" s="244" t="s">
        <v>81</v>
      </c>
      <c r="AV258" s="13" t="s">
        <v>77</v>
      </c>
      <c r="AW258" s="13" t="s">
        <v>34</v>
      </c>
      <c r="AX258" s="13" t="s">
        <v>73</v>
      </c>
      <c r="AY258" s="244" t="s">
        <v>142</v>
      </c>
    </row>
    <row r="259" s="14" customFormat="1">
      <c r="A259" s="14"/>
      <c r="B259" s="245"/>
      <c r="C259" s="246"/>
      <c r="D259" s="228" t="s">
        <v>173</v>
      </c>
      <c r="E259" s="247" t="s">
        <v>19</v>
      </c>
      <c r="F259" s="248" t="s">
        <v>393</v>
      </c>
      <c r="G259" s="246"/>
      <c r="H259" s="249">
        <v>292.55000000000001</v>
      </c>
      <c r="I259" s="250"/>
      <c r="J259" s="246"/>
      <c r="K259" s="246"/>
      <c r="L259" s="251"/>
      <c r="M259" s="252"/>
      <c r="N259" s="253"/>
      <c r="O259" s="253"/>
      <c r="P259" s="253"/>
      <c r="Q259" s="253"/>
      <c r="R259" s="253"/>
      <c r="S259" s="253"/>
      <c r="T259" s="254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55" t="s">
        <v>173</v>
      </c>
      <c r="AU259" s="255" t="s">
        <v>81</v>
      </c>
      <c r="AV259" s="14" t="s">
        <v>81</v>
      </c>
      <c r="AW259" s="14" t="s">
        <v>34</v>
      </c>
      <c r="AX259" s="14" t="s">
        <v>77</v>
      </c>
      <c r="AY259" s="255" t="s">
        <v>142</v>
      </c>
    </row>
    <row r="260" s="2" customFormat="1" ht="16.5" customHeight="1">
      <c r="A260" s="41"/>
      <c r="B260" s="42"/>
      <c r="C260" s="215" t="s">
        <v>394</v>
      </c>
      <c r="D260" s="215" t="s">
        <v>144</v>
      </c>
      <c r="E260" s="216" t="s">
        <v>395</v>
      </c>
      <c r="F260" s="217" t="s">
        <v>396</v>
      </c>
      <c r="G260" s="218" t="s">
        <v>147</v>
      </c>
      <c r="H260" s="219">
        <v>850.10000000000002</v>
      </c>
      <c r="I260" s="220"/>
      <c r="J260" s="221">
        <f>ROUND(I260*H260,2)</f>
        <v>0</v>
      </c>
      <c r="K260" s="217" t="s">
        <v>148</v>
      </c>
      <c r="L260" s="47"/>
      <c r="M260" s="222" t="s">
        <v>19</v>
      </c>
      <c r="N260" s="223" t="s">
        <v>44</v>
      </c>
      <c r="O260" s="87"/>
      <c r="P260" s="224">
        <f>O260*H260</f>
        <v>0</v>
      </c>
      <c r="Q260" s="224">
        <v>0.00055000000000000003</v>
      </c>
      <c r="R260" s="224">
        <f>Q260*H260</f>
        <v>0.46755500000000005</v>
      </c>
      <c r="S260" s="224">
        <v>0.00059999999999999995</v>
      </c>
      <c r="T260" s="225">
        <f>S260*H260</f>
        <v>0.51005999999999996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149</v>
      </c>
      <c r="AT260" s="226" t="s">
        <v>144</v>
      </c>
      <c r="AU260" s="226" t="s">
        <v>81</v>
      </c>
      <c r="AY260" s="20" t="s">
        <v>142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77</v>
      </c>
      <c r="BK260" s="227">
        <f>ROUND(I260*H260,2)</f>
        <v>0</v>
      </c>
      <c r="BL260" s="20" t="s">
        <v>149</v>
      </c>
      <c r="BM260" s="226" t="s">
        <v>397</v>
      </c>
    </row>
    <row r="261" s="2" customFormat="1">
      <c r="A261" s="41"/>
      <c r="B261" s="42"/>
      <c r="C261" s="43"/>
      <c r="D261" s="228" t="s">
        <v>151</v>
      </c>
      <c r="E261" s="43"/>
      <c r="F261" s="229" t="s">
        <v>398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151</v>
      </c>
      <c r="AU261" s="20" t="s">
        <v>81</v>
      </c>
    </row>
    <row r="262" s="2" customFormat="1">
      <c r="A262" s="41"/>
      <c r="B262" s="42"/>
      <c r="C262" s="43"/>
      <c r="D262" s="233" t="s">
        <v>153</v>
      </c>
      <c r="E262" s="43"/>
      <c r="F262" s="234" t="s">
        <v>399</v>
      </c>
      <c r="G262" s="43"/>
      <c r="H262" s="43"/>
      <c r="I262" s="230"/>
      <c r="J262" s="43"/>
      <c r="K262" s="43"/>
      <c r="L262" s="47"/>
      <c r="M262" s="231"/>
      <c r="N262" s="232"/>
      <c r="O262" s="87"/>
      <c r="P262" s="87"/>
      <c r="Q262" s="87"/>
      <c r="R262" s="87"/>
      <c r="S262" s="87"/>
      <c r="T262" s="88"/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T262" s="20" t="s">
        <v>153</v>
      </c>
      <c r="AU262" s="20" t="s">
        <v>81</v>
      </c>
    </row>
    <row r="263" s="2" customFormat="1" ht="16.5" customHeight="1">
      <c r="A263" s="41"/>
      <c r="B263" s="42"/>
      <c r="C263" s="215" t="s">
        <v>400</v>
      </c>
      <c r="D263" s="215" t="s">
        <v>144</v>
      </c>
      <c r="E263" s="216" t="s">
        <v>401</v>
      </c>
      <c r="F263" s="217" t="s">
        <v>402</v>
      </c>
      <c r="G263" s="218" t="s">
        <v>147</v>
      </c>
      <c r="H263" s="219">
        <v>568.48199999999997</v>
      </c>
      <c r="I263" s="220"/>
      <c r="J263" s="221">
        <f>ROUND(I263*H263,2)</f>
        <v>0</v>
      </c>
      <c r="K263" s="217" t="s">
        <v>148</v>
      </c>
      <c r="L263" s="47"/>
      <c r="M263" s="222" t="s">
        <v>19</v>
      </c>
      <c r="N263" s="223" t="s">
        <v>44</v>
      </c>
      <c r="O263" s="87"/>
      <c r="P263" s="224">
        <f>O263*H263</f>
        <v>0</v>
      </c>
      <c r="Q263" s="224">
        <v>0.000263</v>
      </c>
      <c r="R263" s="224">
        <f>Q263*H263</f>
        <v>0.14951076599999999</v>
      </c>
      <c r="S263" s="224">
        <v>0</v>
      </c>
      <c r="T263" s="225">
        <f>S263*H263</f>
        <v>0</v>
      </c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R263" s="226" t="s">
        <v>149</v>
      </c>
      <c r="AT263" s="226" t="s">
        <v>144</v>
      </c>
      <c r="AU263" s="226" t="s">
        <v>81</v>
      </c>
      <c r="AY263" s="20" t="s">
        <v>142</v>
      </c>
      <c r="BE263" s="227">
        <f>IF(N263="základní",J263,0)</f>
        <v>0</v>
      </c>
      <c r="BF263" s="227">
        <f>IF(N263="snížená",J263,0)</f>
        <v>0</v>
      </c>
      <c r="BG263" s="227">
        <f>IF(N263="zákl. přenesená",J263,0)</f>
        <v>0</v>
      </c>
      <c r="BH263" s="227">
        <f>IF(N263="sníž. přenesená",J263,0)</f>
        <v>0</v>
      </c>
      <c r="BI263" s="227">
        <f>IF(N263="nulová",J263,0)</f>
        <v>0</v>
      </c>
      <c r="BJ263" s="20" t="s">
        <v>77</v>
      </c>
      <c r="BK263" s="227">
        <f>ROUND(I263*H263,2)</f>
        <v>0</v>
      </c>
      <c r="BL263" s="20" t="s">
        <v>149</v>
      </c>
      <c r="BM263" s="226" t="s">
        <v>403</v>
      </c>
    </row>
    <row r="264" s="2" customFormat="1">
      <c r="A264" s="41"/>
      <c r="B264" s="42"/>
      <c r="C264" s="43"/>
      <c r="D264" s="228" t="s">
        <v>151</v>
      </c>
      <c r="E264" s="43"/>
      <c r="F264" s="229" t="s">
        <v>404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151</v>
      </c>
      <c r="AU264" s="20" t="s">
        <v>81</v>
      </c>
    </row>
    <row r="265" s="2" customFormat="1">
      <c r="A265" s="41"/>
      <c r="B265" s="42"/>
      <c r="C265" s="43"/>
      <c r="D265" s="233" t="s">
        <v>153</v>
      </c>
      <c r="E265" s="43"/>
      <c r="F265" s="234" t="s">
        <v>405</v>
      </c>
      <c r="G265" s="43"/>
      <c r="H265" s="43"/>
      <c r="I265" s="230"/>
      <c r="J265" s="43"/>
      <c r="K265" s="43"/>
      <c r="L265" s="47"/>
      <c r="M265" s="231"/>
      <c r="N265" s="232"/>
      <c r="O265" s="87"/>
      <c r="P265" s="87"/>
      <c r="Q265" s="87"/>
      <c r="R265" s="87"/>
      <c r="S265" s="87"/>
      <c r="T265" s="88"/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T265" s="20" t="s">
        <v>153</v>
      </c>
      <c r="AU265" s="20" t="s">
        <v>81</v>
      </c>
    </row>
    <row r="266" s="2" customFormat="1" ht="24.15" customHeight="1">
      <c r="A266" s="41"/>
      <c r="B266" s="42"/>
      <c r="C266" s="215" t="s">
        <v>406</v>
      </c>
      <c r="D266" s="215" t="s">
        <v>144</v>
      </c>
      <c r="E266" s="216" t="s">
        <v>407</v>
      </c>
      <c r="F266" s="217" t="s">
        <v>408</v>
      </c>
      <c r="G266" s="218" t="s">
        <v>147</v>
      </c>
      <c r="H266" s="219">
        <v>553.178</v>
      </c>
      <c r="I266" s="220"/>
      <c r="J266" s="221">
        <f>ROUND(I266*H266,2)</f>
        <v>0</v>
      </c>
      <c r="K266" s="217" t="s">
        <v>148</v>
      </c>
      <c r="L266" s="47"/>
      <c r="M266" s="222" t="s">
        <v>19</v>
      </c>
      <c r="N266" s="223" t="s">
        <v>44</v>
      </c>
      <c r="O266" s="87"/>
      <c r="P266" s="224">
        <f>O266*H266</f>
        <v>0</v>
      </c>
      <c r="Q266" s="224">
        <v>0.00020000000000000001</v>
      </c>
      <c r="R266" s="224">
        <f>Q266*H266</f>
        <v>0.1106356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149</v>
      </c>
      <c r="AT266" s="226" t="s">
        <v>144</v>
      </c>
      <c r="AU266" s="226" t="s">
        <v>81</v>
      </c>
      <c r="AY266" s="20" t="s">
        <v>142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77</v>
      </c>
      <c r="BK266" s="227">
        <f>ROUND(I266*H266,2)</f>
        <v>0</v>
      </c>
      <c r="BL266" s="20" t="s">
        <v>149</v>
      </c>
      <c r="BM266" s="226" t="s">
        <v>409</v>
      </c>
    </row>
    <row r="267" s="2" customFormat="1">
      <c r="A267" s="41"/>
      <c r="B267" s="42"/>
      <c r="C267" s="43"/>
      <c r="D267" s="228" t="s">
        <v>151</v>
      </c>
      <c r="E267" s="43"/>
      <c r="F267" s="229" t="s">
        <v>410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151</v>
      </c>
      <c r="AU267" s="20" t="s">
        <v>81</v>
      </c>
    </row>
    <row r="268" s="2" customFormat="1">
      <c r="A268" s="41"/>
      <c r="B268" s="42"/>
      <c r="C268" s="43"/>
      <c r="D268" s="233" t="s">
        <v>153</v>
      </c>
      <c r="E268" s="43"/>
      <c r="F268" s="234" t="s">
        <v>411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153</v>
      </c>
      <c r="AU268" s="20" t="s">
        <v>81</v>
      </c>
    </row>
    <row r="269" s="2" customFormat="1" ht="24.15" customHeight="1">
      <c r="A269" s="41"/>
      <c r="B269" s="42"/>
      <c r="C269" s="215" t="s">
        <v>412</v>
      </c>
      <c r="D269" s="215" t="s">
        <v>144</v>
      </c>
      <c r="E269" s="216" t="s">
        <v>413</v>
      </c>
      <c r="F269" s="217" t="s">
        <v>414</v>
      </c>
      <c r="G269" s="218" t="s">
        <v>147</v>
      </c>
      <c r="H269" s="219">
        <v>62.103999999999999</v>
      </c>
      <c r="I269" s="220"/>
      <c r="J269" s="221">
        <f>ROUND(I269*H269,2)</f>
        <v>0</v>
      </c>
      <c r="K269" s="217" t="s">
        <v>148</v>
      </c>
      <c r="L269" s="47"/>
      <c r="M269" s="222" t="s">
        <v>19</v>
      </c>
      <c r="N269" s="223" t="s">
        <v>44</v>
      </c>
      <c r="O269" s="87"/>
      <c r="P269" s="224">
        <f>O269*H269</f>
        <v>0</v>
      </c>
      <c r="Q269" s="224">
        <v>0.00018000000000000001</v>
      </c>
      <c r="R269" s="224">
        <f>Q269*H269</f>
        <v>0.011178720000000001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149</v>
      </c>
      <c r="AT269" s="226" t="s">
        <v>144</v>
      </c>
      <c r="AU269" s="226" t="s">
        <v>81</v>
      </c>
      <c r="AY269" s="20" t="s">
        <v>142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77</v>
      </c>
      <c r="BK269" s="227">
        <f>ROUND(I269*H269,2)</f>
        <v>0</v>
      </c>
      <c r="BL269" s="20" t="s">
        <v>149</v>
      </c>
      <c r="BM269" s="226" t="s">
        <v>415</v>
      </c>
    </row>
    <row r="270" s="2" customFormat="1">
      <c r="A270" s="41"/>
      <c r="B270" s="42"/>
      <c r="C270" s="43"/>
      <c r="D270" s="228" t="s">
        <v>151</v>
      </c>
      <c r="E270" s="43"/>
      <c r="F270" s="229" t="s">
        <v>416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151</v>
      </c>
      <c r="AU270" s="20" t="s">
        <v>81</v>
      </c>
    </row>
    <row r="271" s="2" customFormat="1">
      <c r="A271" s="41"/>
      <c r="B271" s="42"/>
      <c r="C271" s="43"/>
      <c r="D271" s="233" t="s">
        <v>153</v>
      </c>
      <c r="E271" s="43"/>
      <c r="F271" s="234" t="s">
        <v>417</v>
      </c>
      <c r="G271" s="43"/>
      <c r="H271" s="43"/>
      <c r="I271" s="230"/>
      <c r="J271" s="43"/>
      <c r="K271" s="43"/>
      <c r="L271" s="47"/>
      <c r="M271" s="231"/>
      <c r="N271" s="232"/>
      <c r="O271" s="87"/>
      <c r="P271" s="87"/>
      <c r="Q271" s="87"/>
      <c r="R271" s="87"/>
      <c r="S271" s="87"/>
      <c r="T271" s="88"/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T271" s="20" t="s">
        <v>153</v>
      </c>
      <c r="AU271" s="20" t="s">
        <v>81</v>
      </c>
    </row>
    <row r="272" s="2" customFormat="1" ht="37.8" customHeight="1">
      <c r="A272" s="41"/>
      <c r="B272" s="42"/>
      <c r="C272" s="215" t="s">
        <v>418</v>
      </c>
      <c r="D272" s="215" t="s">
        <v>144</v>
      </c>
      <c r="E272" s="216" t="s">
        <v>419</v>
      </c>
      <c r="F272" s="217" t="s">
        <v>420</v>
      </c>
      <c r="G272" s="218" t="s">
        <v>147</v>
      </c>
      <c r="H272" s="219">
        <v>562.221</v>
      </c>
      <c r="I272" s="220"/>
      <c r="J272" s="221">
        <f>ROUND(I272*H272,2)</f>
        <v>0</v>
      </c>
      <c r="K272" s="217" t="s">
        <v>148</v>
      </c>
      <c r="L272" s="47"/>
      <c r="M272" s="222" t="s">
        <v>19</v>
      </c>
      <c r="N272" s="223" t="s">
        <v>44</v>
      </c>
      <c r="O272" s="87"/>
      <c r="P272" s="224">
        <f>O272*H272</f>
        <v>0</v>
      </c>
      <c r="Q272" s="224">
        <v>0.0087524160000000007</v>
      </c>
      <c r="R272" s="224">
        <f>Q272*H272</f>
        <v>4.9207920759360002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149</v>
      </c>
      <c r="AT272" s="226" t="s">
        <v>144</v>
      </c>
      <c r="AU272" s="226" t="s">
        <v>81</v>
      </c>
      <c r="AY272" s="20" t="s">
        <v>142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77</v>
      </c>
      <c r="BK272" s="227">
        <f>ROUND(I272*H272,2)</f>
        <v>0</v>
      </c>
      <c r="BL272" s="20" t="s">
        <v>149</v>
      </c>
      <c r="BM272" s="226" t="s">
        <v>421</v>
      </c>
    </row>
    <row r="273" s="2" customFormat="1">
      <c r="A273" s="41"/>
      <c r="B273" s="42"/>
      <c r="C273" s="43"/>
      <c r="D273" s="228" t="s">
        <v>151</v>
      </c>
      <c r="E273" s="43"/>
      <c r="F273" s="229" t="s">
        <v>422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151</v>
      </c>
      <c r="AU273" s="20" t="s">
        <v>81</v>
      </c>
    </row>
    <row r="274" s="2" customFormat="1">
      <c r="A274" s="41"/>
      <c r="B274" s="42"/>
      <c r="C274" s="43"/>
      <c r="D274" s="233" t="s">
        <v>153</v>
      </c>
      <c r="E274" s="43"/>
      <c r="F274" s="234" t="s">
        <v>423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153</v>
      </c>
      <c r="AU274" s="20" t="s">
        <v>81</v>
      </c>
    </row>
    <row r="275" s="2" customFormat="1" ht="21.75" customHeight="1">
      <c r="A275" s="41"/>
      <c r="B275" s="42"/>
      <c r="C275" s="267" t="s">
        <v>424</v>
      </c>
      <c r="D275" s="267" t="s">
        <v>199</v>
      </c>
      <c r="E275" s="268" t="s">
        <v>425</v>
      </c>
      <c r="F275" s="269" t="s">
        <v>426</v>
      </c>
      <c r="G275" s="270" t="s">
        <v>147</v>
      </c>
      <c r="H275" s="271">
        <v>572.35900000000004</v>
      </c>
      <c r="I275" s="272"/>
      <c r="J275" s="273">
        <f>ROUND(I275*H275,2)</f>
        <v>0</v>
      </c>
      <c r="K275" s="269" t="s">
        <v>148</v>
      </c>
      <c r="L275" s="274"/>
      <c r="M275" s="275" t="s">
        <v>19</v>
      </c>
      <c r="N275" s="276" t="s">
        <v>44</v>
      </c>
      <c r="O275" s="87"/>
      <c r="P275" s="224">
        <f>O275*H275</f>
        <v>0</v>
      </c>
      <c r="Q275" s="224">
        <v>0.0030000000000000001</v>
      </c>
      <c r="R275" s="224">
        <f>Q275*H275</f>
        <v>1.7170770000000002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198</v>
      </c>
      <c r="AT275" s="226" t="s">
        <v>199</v>
      </c>
      <c r="AU275" s="226" t="s">
        <v>81</v>
      </c>
      <c r="AY275" s="20" t="s">
        <v>142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77</v>
      </c>
      <c r="BK275" s="227">
        <f>ROUND(I275*H275,2)</f>
        <v>0</v>
      </c>
      <c r="BL275" s="20" t="s">
        <v>149</v>
      </c>
      <c r="BM275" s="226" t="s">
        <v>427</v>
      </c>
    </row>
    <row r="276" s="2" customFormat="1">
      <c r="A276" s="41"/>
      <c r="B276" s="42"/>
      <c r="C276" s="43"/>
      <c r="D276" s="228" t="s">
        <v>151</v>
      </c>
      <c r="E276" s="43"/>
      <c r="F276" s="229" t="s">
        <v>426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151</v>
      </c>
      <c r="AU276" s="20" t="s">
        <v>81</v>
      </c>
    </row>
    <row r="277" s="13" customFormat="1">
      <c r="A277" s="13"/>
      <c r="B277" s="235"/>
      <c r="C277" s="236"/>
      <c r="D277" s="228" t="s">
        <v>173</v>
      </c>
      <c r="E277" s="237" t="s">
        <v>19</v>
      </c>
      <c r="F277" s="238" t="s">
        <v>428</v>
      </c>
      <c r="G277" s="236"/>
      <c r="H277" s="237" t="s">
        <v>19</v>
      </c>
      <c r="I277" s="239"/>
      <c r="J277" s="236"/>
      <c r="K277" s="236"/>
      <c r="L277" s="240"/>
      <c r="M277" s="241"/>
      <c r="N277" s="242"/>
      <c r="O277" s="242"/>
      <c r="P277" s="242"/>
      <c r="Q277" s="242"/>
      <c r="R277" s="242"/>
      <c r="S277" s="242"/>
      <c r="T277" s="243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44" t="s">
        <v>173</v>
      </c>
      <c r="AU277" s="244" t="s">
        <v>81</v>
      </c>
      <c r="AV277" s="13" t="s">
        <v>77</v>
      </c>
      <c r="AW277" s="13" t="s">
        <v>34</v>
      </c>
      <c r="AX277" s="13" t="s">
        <v>73</v>
      </c>
      <c r="AY277" s="244" t="s">
        <v>142</v>
      </c>
    </row>
    <row r="278" s="14" customFormat="1">
      <c r="A278" s="14"/>
      <c r="B278" s="245"/>
      <c r="C278" s="246"/>
      <c r="D278" s="228" t="s">
        <v>173</v>
      </c>
      <c r="E278" s="247" t="s">
        <v>19</v>
      </c>
      <c r="F278" s="248" t="s">
        <v>429</v>
      </c>
      <c r="G278" s="246"/>
      <c r="H278" s="249">
        <v>644.10000000000002</v>
      </c>
      <c r="I278" s="250"/>
      <c r="J278" s="246"/>
      <c r="K278" s="246"/>
      <c r="L278" s="251"/>
      <c r="M278" s="252"/>
      <c r="N278" s="253"/>
      <c r="O278" s="253"/>
      <c r="P278" s="253"/>
      <c r="Q278" s="253"/>
      <c r="R278" s="253"/>
      <c r="S278" s="253"/>
      <c r="T278" s="254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5" t="s">
        <v>173</v>
      </c>
      <c r="AU278" s="255" t="s">
        <v>81</v>
      </c>
      <c r="AV278" s="14" t="s">
        <v>81</v>
      </c>
      <c r="AW278" s="14" t="s">
        <v>34</v>
      </c>
      <c r="AX278" s="14" t="s">
        <v>73</v>
      </c>
      <c r="AY278" s="255" t="s">
        <v>142</v>
      </c>
    </row>
    <row r="279" s="14" customFormat="1">
      <c r="A279" s="14"/>
      <c r="B279" s="245"/>
      <c r="C279" s="246"/>
      <c r="D279" s="228" t="s">
        <v>173</v>
      </c>
      <c r="E279" s="247" t="s">
        <v>19</v>
      </c>
      <c r="F279" s="248" t="s">
        <v>430</v>
      </c>
      <c r="G279" s="246"/>
      <c r="H279" s="249">
        <v>-117.8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173</v>
      </c>
      <c r="AU279" s="255" t="s">
        <v>81</v>
      </c>
      <c r="AV279" s="14" t="s">
        <v>81</v>
      </c>
      <c r="AW279" s="14" t="s">
        <v>34</v>
      </c>
      <c r="AX279" s="14" t="s">
        <v>73</v>
      </c>
      <c r="AY279" s="255" t="s">
        <v>142</v>
      </c>
    </row>
    <row r="280" s="14" customFormat="1">
      <c r="A280" s="14"/>
      <c r="B280" s="245"/>
      <c r="C280" s="246"/>
      <c r="D280" s="228" t="s">
        <v>173</v>
      </c>
      <c r="E280" s="247" t="s">
        <v>19</v>
      </c>
      <c r="F280" s="248" t="s">
        <v>431</v>
      </c>
      <c r="G280" s="246"/>
      <c r="H280" s="249">
        <v>-4.5</v>
      </c>
      <c r="I280" s="250"/>
      <c r="J280" s="246"/>
      <c r="K280" s="246"/>
      <c r="L280" s="251"/>
      <c r="M280" s="252"/>
      <c r="N280" s="253"/>
      <c r="O280" s="253"/>
      <c r="P280" s="253"/>
      <c r="Q280" s="253"/>
      <c r="R280" s="253"/>
      <c r="S280" s="253"/>
      <c r="T280" s="254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55" t="s">
        <v>173</v>
      </c>
      <c r="AU280" s="255" t="s">
        <v>81</v>
      </c>
      <c r="AV280" s="14" t="s">
        <v>81</v>
      </c>
      <c r="AW280" s="14" t="s">
        <v>34</v>
      </c>
      <c r="AX280" s="14" t="s">
        <v>73</v>
      </c>
      <c r="AY280" s="255" t="s">
        <v>142</v>
      </c>
    </row>
    <row r="281" s="14" customFormat="1">
      <c r="A281" s="14"/>
      <c r="B281" s="245"/>
      <c r="C281" s="246"/>
      <c r="D281" s="228" t="s">
        <v>173</v>
      </c>
      <c r="E281" s="247" t="s">
        <v>19</v>
      </c>
      <c r="F281" s="248" t="s">
        <v>432</v>
      </c>
      <c r="G281" s="246"/>
      <c r="H281" s="249">
        <v>-3.8799999999999999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173</v>
      </c>
      <c r="AU281" s="255" t="s">
        <v>81</v>
      </c>
      <c r="AV281" s="14" t="s">
        <v>81</v>
      </c>
      <c r="AW281" s="14" t="s">
        <v>34</v>
      </c>
      <c r="AX281" s="14" t="s">
        <v>73</v>
      </c>
      <c r="AY281" s="255" t="s">
        <v>142</v>
      </c>
    </row>
    <row r="282" s="13" customFormat="1">
      <c r="A282" s="13"/>
      <c r="B282" s="235"/>
      <c r="C282" s="236"/>
      <c r="D282" s="228" t="s">
        <v>173</v>
      </c>
      <c r="E282" s="237" t="s">
        <v>19</v>
      </c>
      <c r="F282" s="238" t="s">
        <v>433</v>
      </c>
      <c r="G282" s="236"/>
      <c r="H282" s="237" t="s">
        <v>19</v>
      </c>
      <c r="I282" s="239"/>
      <c r="J282" s="236"/>
      <c r="K282" s="236"/>
      <c r="L282" s="240"/>
      <c r="M282" s="241"/>
      <c r="N282" s="242"/>
      <c r="O282" s="242"/>
      <c r="P282" s="242"/>
      <c r="Q282" s="242"/>
      <c r="R282" s="242"/>
      <c r="S282" s="242"/>
      <c r="T282" s="243"/>
      <c r="U282" s="13"/>
      <c r="V282" s="13"/>
      <c r="W282" s="13"/>
      <c r="X282" s="13"/>
      <c r="Y282" s="13"/>
      <c r="Z282" s="13"/>
      <c r="AA282" s="13"/>
      <c r="AB282" s="13"/>
      <c r="AC282" s="13"/>
      <c r="AD282" s="13"/>
      <c r="AE282" s="13"/>
      <c r="AT282" s="244" t="s">
        <v>173</v>
      </c>
      <c r="AU282" s="244" t="s">
        <v>81</v>
      </c>
      <c r="AV282" s="13" t="s">
        <v>77</v>
      </c>
      <c r="AW282" s="13" t="s">
        <v>34</v>
      </c>
      <c r="AX282" s="13" t="s">
        <v>73</v>
      </c>
      <c r="AY282" s="244" t="s">
        <v>142</v>
      </c>
    </row>
    <row r="283" s="14" customFormat="1">
      <c r="A283" s="14"/>
      <c r="B283" s="245"/>
      <c r="C283" s="246"/>
      <c r="D283" s="228" t="s">
        <v>173</v>
      </c>
      <c r="E283" s="247" t="s">
        <v>19</v>
      </c>
      <c r="F283" s="248" t="s">
        <v>434</v>
      </c>
      <c r="G283" s="246"/>
      <c r="H283" s="249">
        <v>-7.9939999999999998</v>
      </c>
      <c r="I283" s="250"/>
      <c r="J283" s="246"/>
      <c r="K283" s="246"/>
      <c r="L283" s="251"/>
      <c r="M283" s="252"/>
      <c r="N283" s="253"/>
      <c r="O283" s="253"/>
      <c r="P283" s="253"/>
      <c r="Q283" s="253"/>
      <c r="R283" s="253"/>
      <c r="S283" s="253"/>
      <c r="T283" s="254"/>
      <c r="U283" s="14"/>
      <c r="V283" s="14"/>
      <c r="W283" s="14"/>
      <c r="X283" s="14"/>
      <c r="Y283" s="14"/>
      <c r="Z283" s="14"/>
      <c r="AA283" s="14"/>
      <c r="AB283" s="14"/>
      <c r="AC283" s="14"/>
      <c r="AD283" s="14"/>
      <c r="AE283" s="14"/>
      <c r="AT283" s="255" t="s">
        <v>173</v>
      </c>
      <c r="AU283" s="255" t="s">
        <v>81</v>
      </c>
      <c r="AV283" s="14" t="s">
        <v>81</v>
      </c>
      <c r="AW283" s="14" t="s">
        <v>34</v>
      </c>
      <c r="AX283" s="14" t="s">
        <v>73</v>
      </c>
      <c r="AY283" s="255" t="s">
        <v>142</v>
      </c>
    </row>
    <row r="284" s="16" customFormat="1">
      <c r="A284" s="16"/>
      <c r="B284" s="278"/>
      <c r="C284" s="279"/>
      <c r="D284" s="228" t="s">
        <v>173</v>
      </c>
      <c r="E284" s="280" t="s">
        <v>19</v>
      </c>
      <c r="F284" s="281" t="s">
        <v>435</v>
      </c>
      <c r="G284" s="279"/>
      <c r="H284" s="282">
        <v>509.92600000000004</v>
      </c>
      <c r="I284" s="283"/>
      <c r="J284" s="279"/>
      <c r="K284" s="279"/>
      <c r="L284" s="284"/>
      <c r="M284" s="285"/>
      <c r="N284" s="286"/>
      <c r="O284" s="286"/>
      <c r="P284" s="286"/>
      <c r="Q284" s="286"/>
      <c r="R284" s="286"/>
      <c r="S284" s="286"/>
      <c r="T284" s="287"/>
      <c r="U284" s="16"/>
      <c r="V284" s="16"/>
      <c r="W284" s="16"/>
      <c r="X284" s="16"/>
      <c r="Y284" s="16"/>
      <c r="Z284" s="16"/>
      <c r="AA284" s="16"/>
      <c r="AB284" s="16"/>
      <c r="AC284" s="16"/>
      <c r="AD284" s="16"/>
      <c r="AE284" s="16"/>
      <c r="AT284" s="288" t="s">
        <v>173</v>
      </c>
      <c r="AU284" s="288" t="s">
        <v>81</v>
      </c>
      <c r="AV284" s="16" t="s">
        <v>160</v>
      </c>
      <c r="AW284" s="16" t="s">
        <v>34</v>
      </c>
      <c r="AX284" s="16" t="s">
        <v>73</v>
      </c>
      <c r="AY284" s="288" t="s">
        <v>142</v>
      </c>
    </row>
    <row r="285" s="13" customFormat="1">
      <c r="A285" s="13"/>
      <c r="B285" s="235"/>
      <c r="C285" s="236"/>
      <c r="D285" s="228" t="s">
        <v>173</v>
      </c>
      <c r="E285" s="237" t="s">
        <v>19</v>
      </c>
      <c r="F285" s="238" t="s">
        <v>436</v>
      </c>
      <c r="G285" s="236"/>
      <c r="H285" s="237" t="s">
        <v>19</v>
      </c>
      <c r="I285" s="239"/>
      <c r="J285" s="236"/>
      <c r="K285" s="236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173</v>
      </c>
      <c r="AU285" s="244" t="s">
        <v>81</v>
      </c>
      <c r="AV285" s="13" t="s">
        <v>77</v>
      </c>
      <c r="AW285" s="13" t="s">
        <v>34</v>
      </c>
      <c r="AX285" s="13" t="s">
        <v>73</v>
      </c>
      <c r="AY285" s="244" t="s">
        <v>142</v>
      </c>
    </row>
    <row r="286" s="14" customFormat="1">
      <c r="A286" s="14"/>
      <c r="B286" s="245"/>
      <c r="C286" s="246"/>
      <c r="D286" s="228" t="s">
        <v>173</v>
      </c>
      <c r="E286" s="247" t="s">
        <v>19</v>
      </c>
      <c r="F286" s="248" t="s">
        <v>437</v>
      </c>
      <c r="G286" s="246"/>
      <c r="H286" s="249">
        <v>10.4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173</v>
      </c>
      <c r="AU286" s="255" t="s">
        <v>81</v>
      </c>
      <c r="AV286" s="14" t="s">
        <v>81</v>
      </c>
      <c r="AW286" s="14" t="s">
        <v>34</v>
      </c>
      <c r="AX286" s="14" t="s">
        <v>73</v>
      </c>
      <c r="AY286" s="255" t="s">
        <v>142</v>
      </c>
    </row>
    <row r="287" s="15" customFormat="1">
      <c r="A287" s="15"/>
      <c r="B287" s="256"/>
      <c r="C287" s="257"/>
      <c r="D287" s="228" t="s">
        <v>173</v>
      </c>
      <c r="E287" s="258" t="s">
        <v>19</v>
      </c>
      <c r="F287" s="259" t="s">
        <v>178</v>
      </c>
      <c r="G287" s="257"/>
      <c r="H287" s="260">
        <v>520.32600000000002</v>
      </c>
      <c r="I287" s="261"/>
      <c r="J287" s="257"/>
      <c r="K287" s="257"/>
      <c r="L287" s="262"/>
      <c r="M287" s="263"/>
      <c r="N287" s="264"/>
      <c r="O287" s="264"/>
      <c r="P287" s="264"/>
      <c r="Q287" s="264"/>
      <c r="R287" s="264"/>
      <c r="S287" s="264"/>
      <c r="T287" s="265"/>
      <c r="U287" s="15"/>
      <c r="V287" s="15"/>
      <c r="W287" s="15"/>
      <c r="X287" s="15"/>
      <c r="Y287" s="15"/>
      <c r="Z287" s="15"/>
      <c r="AA287" s="15"/>
      <c r="AB287" s="15"/>
      <c r="AC287" s="15"/>
      <c r="AD287" s="15"/>
      <c r="AE287" s="15"/>
      <c r="AT287" s="266" t="s">
        <v>173</v>
      </c>
      <c r="AU287" s="266" t="s">
        <v>81</v>
      </c>
      <c r="AV287" s="15" t="s">
        <v>149</v>
      </c>
      <c r="AW287" s="15" t="s">
        <v>34</v>
      </c>
      <c r="AX287" s="15" t="s">
        <v>77</v>
      </c>
      <c r="AY287" s="266" t="s">
        <v>142</v>
      </c>
    </row>
    <row r="288" s="14" customFormat="1">
      <c r="A288" s="14"/>
      <c r="B288" s="245"/>
      <c r="C288" s="246"/>
      <c r="D288" s="228" t="s">
        <v>173</v>
      </c>
      <c r="E288" s="246"/>
      <c r="F288" s="248" t="s">
        <v>438</v>
      </c>
      <c r="G288" s="246"/>
      <c r="H288" s="249">
        <v>572.35900000000004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173</v>
      </c>
      <c r="AU288" s="255" t="s">
        <v>81</v>
      </c>
      <c r="AV288" s="14" t="s">
        <v>81</v>
      </c>
      <c r="AW288" s="14" t="s">
        <v>4</v>
      </c>
      <c r="AX288" s="14" t="s">
        <v>77</v>
      </c>
      <c r="AY288" s="255" t="s">
        <v>142</v>
      </c>
    </row>
    <row r="289" s="2" customFormat="1" ht="24.15" customHeight="1">
      <c r="A289" s="41"/>
      <c r="B289" s="42"/>
      <c r="C289" s="267" t="s">
        <v>439</v>
      </c>
      <c r="D289" s="267" t="s">
        <v>199</v>
      </c>
      <c r="E289" s="268" t="s">
        <v>440</v>
      </c>
      <c r="F289" s="269" t="s">
        <v>441</v>
      </c>
      <c r="G289" s="270" t="s">
        <v>147</v>
      </c>
      <c r="H289" s="271">
        <v>46.085000000000001</v>
      </c>
      <c r="I289" s="272"/>
      <c r="J289" s="273">
        <f>ROUND(I289*H289,2)</f>
        <v>0</v>
      </c>
      <c r="K289" s="269" t="s">
        <v>148</v>
      </c>
      <c r="L289" s="274"/>
      <c r="M289" s="275" t="s">
        <v>19</v>
      </c>
      <c r="N289" s="276" t="s">
        <v>44</v>
      </c>
      <c r="O289" s="87"/>
      <c r="P289" s="224">
        <f>O289*H289</f>
        <v>0</v>
      </c>
      <c r="Q289" s="224">
        <v>0.0060000000000000001</v>
      </c>
      <c r="R289" s="224">
        <f>Q289*H289</f>
        <v>0.27651000000000003</v>
      </c>
      <c r="S289" s="224">
        <v>0</v>
      </c>
      <c r="T289" s="225">
        <f>S289*H289</f>
        <v>0</v>
      </c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R289" s="226" t="s">
        <v>198</v>
      </c>
      <c r="AT289" s="226" t="s">
        <v>199</v>
      </c>
      <c r="AU289" s="226" t="s">
        <v>81</v>
      </c>
      <c r="AY289" s="20" t="s">
        <v>142</v>
      </c>
      <c r="BE289" s="227">
        <f>IF(N289="základní",J289,0)</f>
        <v>0</v>
      </c>
      <c r="BF289" s="227">
        <f>IF(N289="snížená",J289,0)</f>
        <v>0</v>
      </c>
      <c r="BG289" s="227">
        <f>IF(N289="zákl. přenesená",J289,0)</f>
        <v>0</v>
      </c>
      <c r="BH289" s="227">
        <f>IF(N289="sníž. přenesená",J289,0)</f>
        <v>0</v>
      </c>
      <c r="BI289" s="227">
        <f>IF(N289="nulová",J289,0)</f>
        <v>0</v>
      </c>
      <c r="BJ289" s="20" t="s">
        <v>77</v>
      </c>
      <c r="BK289" s="227">
        <f>ROUND(I289*H289,2)</f>
        <v>0</v>
      </c>
      <c r="BL289" s="20" t="s">
        <v>149</v>
      </c>
      <c r="BM289" s="226" t="s">
        <v>442</v>
      </c>
    </row>
    <row r="290" s="2" customFormat="1">
      <c r="A290" s="41"/>
      <c r="B290" s="42"/>
      <c r="C290" s="43"/>
      <c r="D290" s="228" t="s">
        <v>151</v>
      </c>
      <c r="E290" s="43"/>
      <c r="F290" s="229" t="s">
        <v>441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151</v>
      </c>
      <c r="AU290" s="20" t="s">
        <v>81</v>
      </c>
    </row>
    <row r="291" s="13" customFormat="1">
      <c r="A291" s="13"/>
      <c r="B291" s="235"/>
      <c r="C291" s="236"/>
      <c r="D291" s="228" t="s">
        <v>173</v>
      </c>
      <c r="E291" s="237" t="s">
        <v>19</v>
      </c>
      <c r="F291" s="238" t="s">
        <v>443</v>
      </c>
      <c r="G291" s="236"/>
      <c r="H291" s="237" t="s">
        <v>19</v>
      </c>
      <c r="I291" s="239"/>
      <c r="J291" s="236"/>
      <c r="K291" s="236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173</v>
      </c>
      <c r="AU291" s="244" t="s">
        <v>81</v>
      </c>
      <c r="AV291" s="13" t="s">
        <v>77</v>
      </c>
      <c r="AW291" s="13" t="s">
        <v>34</v>
      </c>
      <c r="AX291" s="13" t="s">
        <v>73</v>
      </c>
      <c r="AY291" s="244" t="s">
        <v>142</v>
      </c>
    </row>
    <row r="292" s="14" customFormat="1">
      <c r="A292" s="14"/>
      <c r="B292" s="245"/>
      <c r="C292" s="246"/>
      <c r="D292" s="228" t="s">
        <v>173</v>
      </c>
      <c r="E292" s="247" t="s">
        <v>19</v>
      </c>
      <c r="F292" s="248" t="s">
        <v>444</v>
      </c>
      <c r="G292" s="246"/>
      <c r="H292" s="249">
        <v>42.375</v>
      </c>
      <c r="I292" s="250"/>
      <c r="J292" s="246"/>
      <c r="K292" s="246"/>
      <c r="L292" s="251"/>
      <c r="M292" s="252"/>
      <c r="N292" s="253"/>
      <c r="O292" s="253"/>
      <c r="P292" s="253"/>
      <c r="Q292" s="253"/>
      <c r="R292" s="253"/>
      <c r="S292" s="253"/>
      <c r="T292" s="254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5" t="s">
        <v>173</v>
      </c>
      <c r="AU292" s="255" t="s">
        <v>81</v>
      </c>
      <c r="AV292" s="14" t="s">
        <v>81</v>
      </c>
      <c r="AW292" s="14" t="s">
        <v>34</v>
      </c>
      <c r="AX292" s="14" t="s">
        <v>73</v>
      </c>
      <c r="AY292" s="255" t="s">
        <v>142</v>
      </c>
    </row>
    <row r="293" s="14" customFormat="1">
      <c r="A293" s="14"/>
      <c r="B293" s="245"/>
      <c r="C293" s="246"/>
      <c r="D293" s="228" t="s">
        <v>173</v>
      </c>
      <c r="E293" s="247" t="s">
        <v>19</v>
      </c>
      <c r="F293" s="248" t="s">
        <v>445</v>
      </c>
      <c r="G293" s="246"/>
      <c r="H293" s="249">
        <v>-0.47999999999999998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173</v>
      </c>
      <c r="AU293" s="255" t="s">
        <v>81</v>
      </c>
      <c r="AV293" s="14" t="s">
        <v>81</v>
      </c>
      <c r="AW293" s="14" t="s">
        <v>34</v>
      </c>
      <c r="AX293" s="14" t="s">
        <v>73</v>
      </c>
      <c r="AY293" s="255" t="s">
        <v>142</v>
      </c>
    </row>
    <row r="294" s="15" customFormat="1">
      <c r="A294" s="15"/>
      <c r="B294" s="256"/>
      <c r="C294" s="257"/>
      <c r="D294" s="228" t="s">
        <v>173</v>
      </c>
      <c r="E294" s="258" t="s">
        <v>19</v>
      </c>
      <c r="F294" s="259" t="s">
        <v>178</v>
      </c>
      <c r="G294" s="257"/>
      <c r="H294" s="260">
        <v>41.895000000000003</v>
      </c>
      <c r="I294" s="261"/>
      <c r="J294" s="257"/>
      <c r="K294" s="257"/>
      <c r="L294" s="262"/>
      <c r="M294" s="263"/>
      <c r="N294" s="264"/>
      <c r="O294" s="264"/>
      <c r="P294" s="264"/>
      <c r="Q294" s="264"/>
      <c r="R294" s="264"/>
      <c r="S294" s="264"/>
      <c r="T294" s="265"/>
      <c r="U294" s="15"/>
      <c r="V294" s="15"/>
      <c r="W294" s="15"/>
      <c r="X294" s="15"/>
      <c r="Y294" s="15"/>
      <c r="Z294" s="15"/>
      <c r="AA294" s="15"/>
      <c r="AB294" s="15"/>
      <c r="AC294" s="15"/>
      <c r="AD294" s="15"/>
      <c r="AE294" s="15"/>
      <c r="AT294" s="266" t="s">
        <v>173</v>
      </c>
      <c r="AU294" s="266" t="s">
        <v>81</v>
      </c>
      <c r="AV294" s="15" t="s">
        <v>149</v>
      </c>
      <c r="AW294" s="15" t="s">
        <v>34</v>
      </c>
      <c r="AX294" s="15" t="s">
        <v>77</v>
      </c>
      <c r="AY294" s="266" t="s">
        <v>142</v>
      </c>
    </row>
    <row r="295" s="14" customFormat="1">
      <c r="A295" s="14"/>
      <c r="B295" s="245"/>
      <c r="C295" s="246"/>
      <c r="D295" s="228" t="s">
        <v>173</v>
      </c>
      <c r="E295" s="246"/>
      <c r="F295" s="248" t="s">
        <v>446</v>
      </c>
      <c r="G295" s="246"/>
      <c r="H295" s="249">
        <v>46.085000000000001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173</v>
      </c>
      <c r="AU295" s="255" t="s">
        <v>81</v>
      </c>
      <c r="AV295" s="14" t="s">
        <v>81</v>
      </c>
      <c r="AW295" s="14" t="s">
        <v>4</v>
      </c>
      <c r="AX295" s="14" t="s">
        <v>77</v>
      </c>
      <c r="AY295" s="255" t="s">
        <v>142</v>
      </c>
    </row>
    <row r="296" s="2" customFormat="1" ht="37.8" customHeight="1">
      <c r="A296" s="41"/>
      <c r="B296" s="42"/>
      <c r="C296" s="215" t="s">
        <v>447</v>
      </c>
      <c r="D296" s="215" t="s">
        <v>144</v>
      </c>
      <c r="E296" s="216" t="s">
        <v>448</v>
      </c>
      <c r="F296" s="217" t="s">
        <v>449</v>
      </c>
      <c r="G296" s="218" t="s">
        <v>147</v>
      </c>
      <c r="H296" s="219">
        <v>50.850000000000001</v>
      </c>
      <c r="I296" s="220"/>
      <c r="J296" s="221">
        <f>ROUND(I296*H296,2)</f>
        <v>0</v>
      </c>
      <c r="K296" s="217" t="s">
        <v>148</v>
      </c>
      <c r="L296" s="47"/>
      <c r="M296" s="222" t="s">
        <v>19</v>
      </c>
      <c r="N296" s="223" t="s">
        <v>44</v>
      </c>
      <c r="O296" s="87"/>
      <c r="P296" s="224">
        <f>O296*H296</f>
        <v>0</v>
      </c>
      <c r="Q296" s="224">
        <v>0.0089099999999999995</v>
      </c>
      <c r="R296" s="224">
        <f>Q296*H296</f>
        <v>0.45307349999999996</v>
      </c>
      <c r="S296" s="224">
        <v>0</v>
      </c>
      <c r="T296" s="225">
        <f>S296*H296</f>
        <v>0</v>
      </c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R296" s="226" t="s">
        <v>149</v>
      </c>
      <c r="AT296" s="226" t="s">
        <v>144</v>
      </c>
      <c r="AU296" s="226" t="s">
        <v>81</v>
      </c>
      <c r="AY296" s="20" t="s">
        <v>142</v>
      </c>
      <c r="BE296" s="227">
        <f>IF(N296="základní",J296,0)</f>
        <v>0</v>
      </c>
      <c r="BF296" s="227">
        <f>IF(N296="snížená",J296,0)</f>
        <v>0</v>
      </c>
      <c r="BG296" s="227">
        <f>IF(N296="zákl. přenesená",J296,0)</f>
        <v>0</v>
      </c>
      <c r="BH296" s="227">
        <f>IF(N296="sníž. přenesená",J296,0)</f>
        <v>0</v>
      </c>
      <c r="BI296" s="227">
        <f>IF(N296="nulová",J296,0)</f>
        <v>0</v>
      </c>
      <c r="BJ296" s="20" t="s">
        <v>77</v>
      </c>
      <c r="BK296" s="227">
        <f>ROUND(I296*H296,2)</f>
        <v>0</v>
      </c>
      <c r="BL296" s="20" t="s">
        <v>149</v>
      </c>
      <c r="BM296" s="226" t="s">
        <v>450</v>
      </c>
    </row>
    <row r="297" s="2" customFormat="1">
      <c r="A297" s="41"/>
      <c r="B297" s="42"/>
      <c r="C297" s="43"/>
      <c r="D297" s="228" t="s">
        <v>151</v>
      </c>
      <c r="E297" s="43"/>
      <c r="F297" s="229" t="s">
        <v>451</v>
      </c>
      <c r="G297" s="43"/>
      <c r="H297" s="43"/>
      <c r="I297" s="230"/>
      <c r="J297" s="43"/>
      <c r="K297" s="43"/>
      <c r="L297" s="47"/>
      <c r="M297" s="231"/>
      <c r="N297" s="232"/>
      <c r="O297" s="87"/>
      <c r="P297" s="87"/>
      <c r="Q297" s="87"/>
      <c r="R297" s="87"/>
      <c r="S297" s="87"/>
      <c r="T297" s="88"/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T297" s="20" t="s">
        <v>151</v>
      </c>
      <c r="AU297" s="20" t="s">
        <v>81</v>
      </c>
    </row>
    <row r="298" s="2" customFormat="1">
      <c r="A298" s="41"/>
      <c r="B298" s="42"/>
      <c r="C298" s="43"/>
      <c r="D298" s="233" t="s">
        <v>153</v>
      </c>
      <c r="E298" s="43"/>
      <c r="F298" s="234" t="s">
        <v>452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153</v>
      </c>
      <c r="AU298" s="20" t="s">
        <v>81</v>
      </c>
    </row>
    <row r="299" s="13" customFormat="1">
      <c r="A299" s="13"/>
      <c r="B299" s="235"/>
      <c r="C299" s="236"/>
      <c r="D299" s="228" t="s">
        <v>173</v>
      </c>
      <c r="E299" s="237" t="s">
        <v>19</v>
      </c>
      <c r="F299" s="238" t="s">
        <v>453</v>
      </c>
      <c r="G299" s="236"/>
      <c r="H299" s="237" t="s">
        <v>19</v>
      </c>
      <c r="I299" s="239"/>
      <c r="J299" s="236"/>
      <c r="K299" s="236"/>
      <c r="L299" s="240"/>
      <c r="M299" s="241"/>
      <c r="N299" s="242"/>
      <c r="O299" s="242"/>
      <c r="P299" s="242"/>
      <c r="Q299" s="242"/>
      <c r="R299" s="242"/>
      <c r="S299" s="242"/>
      <c r="T299" s="243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4" t="s">
        <v>173</v>
      </c>
      <c r="AU299" s="244" t="s">
        <v>81</v>
      </c>
      <c r="AV299" s="13" t="s">
        <v>77</v>
      </c>
      <c r="AW299" s="13" t="s">
        <v>34</v>
      </c>
      <c r="AX299" s="13" t="s">
        <v>73</v>
      </c>
      <c r="AY299" s="244" t="s">
        <v>142</v>
      </c>
    </row>
    <row r="300" s="14" customFormat="1">
      <c r="A300" s="14"/>
      <c r="B300" s="245"/>
      <c r="C300" s="246"/>
      <c r="D300" s="228" t="s">
        <v>173</v>
      </c>
      <c r="E300" s="247" t="s">
        <v>19</v>
      </c>
      <c r="F300" s="248" t="s">
        <v>454</v>
      </c>
      <c r="G300" s="246"/>
      <c r="H300" s="249">
        <v>50.850000000000001</v>
      </c>
      <c r="I300" s="250"/>
      <c r="J300" s="246"/>
      <c r="K300" s="246"/>
      <c r="L300" s="251"/>
      <c r="M300" s="252"/>
      <c r="N300" s="253"/>
      <c r="O300" s="253"/>
      <c r="P300" s="253"/>
      <c r="Q300" s="253"/>
      <c r="R300" s="253"/>
      <c r="S300" s="253"/>
      <c r="T300" s="254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5" t="s">
        <v>173</v>
      </c>
      <c r="AU300" s="255" t="s">
        <v>81</v>
      </c>
      <c r="AV300" s="14" t="s">
        <v>81</v>
      </c>
      <c r="AW300" s="14" t="s">
        <v>34</v>
      </c>
      <c r="AX300" s="14" t="s">
        <v>77</v>
      </c>
      <c r="AY300" s="255" t="s">
        <v>142</v>
      </c>
    </row>
    <row r="301" s="2" customFormat="1" ht="24.15" customHeight="1">
      <c r="A301" s="41"/>
      <c r="B301" s="42"/>
      <c r="C301" s="267" t="s">
        <v>455</v>
      </c>
      <c r="D301" s="267" t="s">
        <v>199</v>
      </c>
      <c r="E301" s="268" t="s">
        <v>456</v>
      </c>
      <c r="F301" s="269" t="s">
        <v>457</v>
      </c>
      <c r="G301" s="270" t="s">
        <v>147</v>
      </c>
      <c r="H301" s="271">
        <v>55.935000000000002</v>
      </c>
      <c r="I301" s="272"/>
      <c r="J301" s="273">
        <f>ROUND(I301*H301,2)</f>
        <v>0</v>
      </c>
      <c r="K301" s="269" t="s">
        <v>19</v>
      </c>
      <c r="L301" s="274"/>
      <c r="M301" s="275" t="s">
        <v>19</v>
      </c>
      <c r="N301" s="276" t="s">
        <v>44</v>
      </c>
      <c r="O301" s="87"/>
      <c r="P301" s="224">
        <f>O301*H301</f>
        <v>0</v>
      </c>
      <c r="Q301" s="224">
        <v>0.0077999999999999996</v>
      </c>
      <c r="R301" s="224">
        <f>Q301*H301</f>
        <v>0.43629299999999999</v>
      </c>
      <c r="S301" s="224">
        <v>0</v>
      </c>
      <c r="T301" s="225">
        <f>S301*H301</f>
        <v>0</v>
      </c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R301" s="226" t="s">
        <v>198</v>
      </c>
      <c r="AT301" s="226" t="s">
        <v>199</v>
      </c>
      <c r="AU301" s="226" t="s">
        <v>81</v>
      </c>
      <c r="AY301" s="20" t="s">
        <v>142</v>
      </c>
      <c r="BE301" s="227">
        <f>IF(N301="základní",J301,0)</f>
        <v>0</v>
      </c>
      <c r="BF301" s="227">
        <f>IF(N301="snížená",J301,0)</f>
        <v>0</v>
      </c>
      <c r="BG301" s="227">
        <f>IF(N301="zákl. přenesená",J301,0)</f>
        <v>0</v>
      </c>
      <c r="BH301" s="227">
        <f>IF(N301="sníž. přenesená",J301,0)</f>
        <v>0</v>
      </c>
      <c r="BI301" s="227">
        <f>IF(N301="nulová",J301,0)</f>
        <v>0</v>
      </c>
      <c r="BJ301" s="20" t="s">
        <v>77</v>
      </c>
      <c r="BK301" s="227">
        <f>ROUND(I301*H301,2)</f>
        <v>0</v>
      </c>
      <c r="BL301" s="20" t="s">
        <v>149</v>
      </c>
      <c r="BM301" s="226" t="s">
        <v>458</v>
      </c>
    </row>
    <row r="302" s="2" customFormat="1">
      <c r="A302" s="41"/>
      <c r="B302" s="42"/>
      <c r="C302" s="43"/>
      <c r="D302" s="228" t="s">
        <v>151</v>
      </c>
      <c r="E302" s="43"/>
      <c r="F302" s="229" t="s">
        <v>457</v>
      </c>
      <c r="G302" s="43"/>
      <c r="H302" s="43"/>
      <c r="I302" s="230"/>
      <c r="J302" s="43"/>
      <c r="K302" s="43"/>
      <c r="L302" s="47"/>
      <c r="M302" s="231"/>
      <c r="N302" s="232"/>
      <c r="O302" s="87"/>
      <c r="P302" s="87"/>
      <c r="Q302" s="87"/>
      <c r="R302" s="87"/>
      <c r="S302" s="87"/>
      <c r="T302" s="88"/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T302" s="20" t="s">
        <v>151</v>
      </c>
      <c r="AU302" s="20" t="s">
        <v>81</v>
      </c>
    </row>
    <row r="303" s="14" customFormat="1">
      <c r="A303" s="14"/>
      <c r="B303" s="245"/>
      <c r="C303" s="246"/>
      <c r="D303" s="228" t="s">
        <v>173</v>
      </c>
      <c r="E303" s="246"/>
      <c r="F303" s="248" t="s">
        <v>459</v>
      </c>
      <c r="G303" s="246"/>
      <c r="H303" s="249">
        <v>55.935000000000002</v>
      </c>
      <c r="I303" s="250"/>
      <c r="J303" s="246"/>
      <c r="K303" s="246"/>
      <c r="L303" s="251"/>
      <c r="M303" s="252"/>
      <c r="N303" s="253"/>
      <c r="O303" s="253"/>
      <c r="P303" s="253"/>
      <c r="Q303" s="253"/>
      <c r="R303" s="253"/>
      <c r="S303" s="253"/>
      <c r="T303" s="254"/>
      <c r="U303" s="14"/>
      <c r="V303" s="14"/>
      <c r="W303" s="14"/>
      <c r="X303" s="14"/>
      <c r="Y303" s="14"/>
      <c r="Z303" s="14"/>
      <c r="AA303" s="14"/>
      <c r="AB303" s="14"/>
      <c r="AC303" s="14"/>
      <c r="AD303" s="14"/>
      <c r="AE303" s="14"/>
      <c r="AT303" s="255" t="s">
        <v>173</v>
      </c>
      <c r="AU303" s="255" t="s">
        <v>81</v>
      </c>
      <c r="AV303" s="14" t="s">
        <v>81</v>
      </c>
      <c r="AW303" s="14" t="s">
        <v>4</v>
      </c>
      <c r="AX303" s="14" t="s">
        <v>77</v>
      </c>
      <c r="AY303" s="255" t="s">
        <v>142</v>
      </c>
    </row>
    <row r="304" s="2" customFormat="1" ht="37.8" customHeight="1">
      <c r="A304" s="41"/>
      <c r="B304" s="42"/>
      <c r="C304" s="215" t="s">
        <v>460</v>
      </c>
      <c r="D304" s="215" t="s">
        <v>144</v>
      </c>
      <c r="E304" s="216" t="s">
        <v>461</v>
      </c>
      <c r="F304" s="217" t="s">
        <v>462</v>
      </c>
      <c r="G304" s="218" t="s">
        <v>163</v>
      </c>
      <c r="H304" s="219">
        <v>208.86000000000001</v>
      </c>
      <c r="I304" s="220"/>
      <c r="J304" s="221">
        <f>ROUND(I304*H304,2)</f>
        <v>0</v>
      </c>
      <c r="K304" s="217" t="s">
        <v>148</v>
      </c>
      <c r="L304" s="47"/>
      <c r="M304" s="222" t="s">
        <v>19</v>
      </c>
      <c r="N304" s="223" t="s">
        <v>44</v>
      </c>
      <c r="O304" s="87"/>
      <c r="P304" s="224">
        <f>O304*H304</f>
        <v>0</v>
      </c>
      <c r="Q304" s="224">
        <v>0.0033899999999999998</v>
      </c>
      <c r="R304" s="224">
        <f>Q304*H304</f>
        <v>0.70803539999999998</v>
      </c>
      <c r="S304" s="224">
        <v>0</v>
      </c>
      <c r="T304" s="225">
        <f>S304*H304</f>
        <v>0</v>
      </c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R304" s="226" t="s">
        <v>149</v>
      </c>
      <c r="AT304" s="226" t="s">
        <v>144</v>
      </c>
      <c r="AU304" s="226" t="s">
        <v>81</v>
      </c>
      <c r="AY304" s="20" t="s">
        <v>142</v>
      </c>
      <c r="BE304" s="227">
        <f>IF(N304="základní",J304,0)</f>
        <v>0</v>
      </c>
      <c r="BF304" s="227">
        <f>IF(N304="snížená",J304,0)</f>
        <v>0</v>
      </c>
      <c r="BG304" s="227">
        <f>IF(N304="zákl. přenesená",J304,0)</f>
        <v>0</v>
      </c>
      <c r="BH304" s="227">
        <f>IF(N304="sníž. přenesená",J304,0)</f>
        <v>0</v>
      </c>
      <c r="BI304" s="227">
        <f>IF(N304="nulová",J304,0)</f>
        <v>0</v>
      </c>
      <c r="BJ304" s="20" t="s">
        <v>77</v>
      </c>
      <c r="BK304" s="227">
        <f>ROUND(I304*H304,2)</f>
        <v>0</v>
      </c>
      <c r="BL304" s="20" t="s">
        <v>149</v>
      </c>
      <c r="BM304" s="226" t="s">
        <v>463</v>
      </c>
    </row>
    <row r="305" s="2" customFormat="1">
      <c r="A305" s="41"/>
      <c r="B305" s="42"/>
      <c r="C305" s="43"/>
      <c r="D305" s="228" t="s">
        <v>151</v>
      </c>
      <c r="E305" s="43"/>
      <c r="F305" s="229" t="s">
        <v>464</v>
      </c>
      <c r="G305" s="43"/>
      <c r="H305" s="43"/>
      <c r="I305" s="230"/>
      <c r="J305" s="43"/>
      <c r="K305" s="43"/>
      <c r="L305" s="47"/>
      <c r="M305" s="231"/>
      <c r="N305" s="232"/>
      <c r="O305" s="87"/>
      <c r="P305" s="87"/>
      <c r="Q305" s="87"/>
      <c r="R305" s="87"/>
      <c r="S305" s="87"/>
      <c r="T305" s="88"/>
      <c r="U305" s="41"/>
      <c r="V305" s="41"/>
      <c r="W305" s="41"/>
      <c r="X305" s="41"/>
      <c r="Y305" s="41"/>
      <c r="Z305" s="41"/>
      <c r="AA305" s="41"/>
      <c r="AB305" s="41"/>
      <c r="AC305" s="41"/>
      <c r="AD305" s="41"/>
      <c r="AE305" s="41"/>
      <c r="AT305" s="20" t="s">
        <v>151</v>
      </c>
      <c r="AU305" s="20" t="s">
        <v>81</v>
      </c>
    </row>
    <row r="306" s="2" customFormat="1">
      <c r="A306" s="41"/>
      <c r="B306" s="42"/>
      <c r="C306" s="43"/>
      <c r="D306" s="233" t="s">
        <v>153</v>
      </c>
      <c r="E306" s="43"/>
      <c r="F306" s="234" t="s">
        <v>465</v>
      </c>
      <c r="G306" s="43"/>
      <c r="H306" s="43"/>
      <c r="I306" s="230"/>
      <c r="J306" s="43"/>
      <c r="K306" s="43"/>
      <c r="L306" s="47"/>
      <c r="M306" s="231"/>
      <c r="N306" s="232"/>
      <c r="O306" s="87"/>
      <c r="P306" s="87"/>
      <c r="Q306" s="87"/>
      <c r="R306" s="87"/>
      <c r="S306" s="87"/>
      <c r="T306" s="88"/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T306" s="20" t="s">
        <v>153</v>
      </c>
      <c r="AU306" s="20" t="s">
        <v>81</v>
      </c>
    </row>
    <row r="307" s="13" customFormat="1">
      <c r="A307" s="13"/>
      <c r="B307" s="235"/>
      <c r="C307" s="236"/>
      <c r="D307" s="228" t="s">
        <v>173</v>
      </c>
      <c r="E307" s="237" t="s">
        <v>19</v>
      </c>
      <c r="F307" s="238" t="s">
        <v>466</v>
      </c>
      <c r="G307" s="236"/>
      <c r="H307" s="237" t="s">
        <v>19</v>
      </c>
      <c r="I307" s="239"/>
      <c r="J307" s="236"/>
      <c r="K307" s="236"/>
      <c r="L307" s="240"/>
      <c r="M307" s="241"/>
      <c r="N307" s="242"/>
      <c r="O307" s="242"/>
      <c r="P307" s="242"/>
      <c r="Q307" s="242"/>
      <c r="R307" s="242"/>
      <c r="S307" s="242"/>
      <c r="T307" s="243"/>
      <c r="U307" s="13"/>
      <c r="V307" s="13"/>
      <c r="W307" s="13"/>
      <c r="X307" s="13"/>
      <c r="Y307" s="13"/>
      <c r="Z307" s="13"/>
      <c r="AA307" s="13"/>
      <c r="AB307" s="13"/>
      <c r="AC307" s="13"/>
      <c r="AD307" s="13"/>
      <c r="AE307" s="13"/>
      <c r="AT307" s="244" t="s">
        <v>173</v>
      </c>
      <c r="AU307" s="244" t="s">
        <v>81</v>
      </c>
      <c r="AV307" s="13" t="s">
        <v>77</v>
      </c>
      <c r="AW307" s="13" t="s">
        <v>34</v>
      </c>
      <c r="AX307" s="13" t="s">
        <v>73</v>
      </c>
      <c r="AY307" s="244" t="s">
        <v>142</v>
      </c>
    </row>
    <row r="308" s="14" customFormat="1">
      <c r="A308" s="14"/>
      <c r="B308" s="245"/>
      <c r="C308" s="246"/>
      <c r="D308" s="228" t="s">
        <v>173</v>
      </c>
      <c r="E308" s="247" t="s">
        <v>19</v>
      </c>
      <c r="F308" s="248" t="s">
        <v>467</v>
      </c>
      <c r="G308" s="246"/>
      <c r="H308" s="249">
        <v>42</v>
      </c>
      <c r="I308" s="250"/>
      <c r="J308" s="246"/>
      <c r="K308" s="246"/>
      <c r="L308" s="251"/>
      <c r="M308" s="252"/>
      <c r="N308" s="253"/>
      <c r="O308" s="253"/>
      <c r="P308" s="253"/>
      <c r="Q308" s="253"/>
      <c r="R308" s="253"/>
      <c r="S308" s="253"/>
      <c r="T308" s="254"/>
      <c r="U308" s="14"/>
      <c r="V308" s="14"/>
      <c r="W308" s="14"/>
      <c r="X308" s="14"/>
      <c r="Y308" s="14"/>
      <c r="Z308" s="14"/>
      <c r="AA308" s="14"/>
      <c r="AB308" s="14"/>
      <c r="AC308" s="14"/>
      <c r="AD308" s="14"/>
      <c r="AE308" s="14"/>
      <c r="AT308" s="255" t="s">
        <v>173</v>
      </c>
      <c r="AU308" s="255" t="s">
        <v>81</v>
      </c>
      <c r="AV308" s="14" t="s">
        <v>81</v>
      </c>
      <c r="AW308" s="14" t="s">
        <v>34</v>
      </c>
      <c r="AX308" s="14" t="s">
        <v>73</v>
      </c>
      <c r="AY308" s="255" t="s">
        <v>142</v>
      </c>
    </row>
    <row r="309" s="13" customFormat="1">
      <c r="A309" s="13"/>
      <c r="B309" s="235"/>
      <c r="C309" s="236"/>
      <c r="D309" s="228" t="s">
        <v>173</v>
      </c>
      <c r="E309" s="237" t="s">
        <v>19</v>
      </c>
      <c r="F309" s="238" t="s">
        <v>468</v>
      </c>
      <c r="G309" s="236"/>
      <c r="H309" s="237" t="s">
        <v>19</v>
      </c>
      <c r="I309" s="239"/>
      <c r="J309" s="236"/>
      <c r="K309" s="236"/>
      <c r="L309" s="240"/>
      <c r="M309" s="241"/>
      <c r="N309" s="242"/>
      <c r="O309" s="242"/>
      <c r="P309" s="242"/>
      <c r="Q309" s="242"/>
      <c r="R309" s="242"/>
      <c r="S309" s="242"/>
      <c r="T309" s="243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44" t="s">
        <v>173</v>
      </c>
      <c r="AU309" s="244" t="s">
        <v>81</v>
      </c>
      <c r="AV309" s="13" t="s">
        <v>77</v>
      </c>
      <c r="AW309" s="13" t="s">
        <v>34</v>
      </c>
      <c r="AX309" s="13" t="s">
        <v>73</v>
      </c>
      <c r="AY309" s="244" t="s">
        <v>142</v>
      </c>
    </row>
    <row r="310" s="14" customFormat="1">
      <c r="A310" s="14"/>
      <c r="B310" s="245"/>
      <c r="C310" s="246"/>
      <c r="D310" s="228" t="s">
        <v>173</v>
      </c>
      <c r="E310" s="247" t="s">
        <v>19</v>
      </c>
      <c r="F310" s="248" t="s">
        <v>469</v>
      </c>
      <c r="G310" s="246"/>
      <c r="H310" s="249">
        <v>126.86</v>
      </c>
      <c r="I310" s="250"/>
      <c r="J310" s="246"/>
      <c r="K310" s="246"/>
      <c r="L310" s="251"/>
      <c r="M310" s="252"/>
      <c r="N310" s="253"/>
      <c r="O310" s="253"/>
      <c r="P310" s="253"/>
      <c r="Q310" s="253"/>
      <c r="R310" s="253"/>
      <c r="S310" s="253"/>
      <c r="T310" s="254"/>
      <c r="U310" s="14"/>
      <c r="V310" s="14"/>
      <c r="W310" s="14"/>
      <c r="X310" s="14"/>
      <c r="Y310" s="14"/>
      <c r="Z310" s="14"/>
      <c r="AA310" s="14"/>
      <c r="AB310" s="14"/>
      <c r="AC310" s="14"/>
      <c r="AD310" s="14"/>
      <c r="AE310" s="14"/>
      <c r="AT310" s="255" t="s">
        <v>173</v>
      </c>
      <c r="AU310" s="255" t="s">
        <v>81</v>
      </c>
      <c r="AV310" s="14" t="s">
        <v>81</v>
      </c>
      <c r="AW310" s="14" t="s">
        <v>34</v>
      </c>
      <c r="AX310" s="14" t="s">
        <v>73</v>
      </c>
      <c r="AY310" s="255" t="s">
        <v>142</v>
      </c>
    </row>
    <row r="311" s="13" customFormat="1">
      <c r="A311" s="13"/>
      <c r="B311" s="235"/>
      <c r="C311" s="236"/>
      <c r="D311" s="228" t="s">
        <v>173</v>
      </c>
      <c r="E311" s="237" t="s">
        <v>19</v>
      </c>
      <c r="F311" s="238" t="s">
        <v>470</v>
      </c>
      <c r="G311" s="236"/>
      <c r="H311" s="237" t="s">
        <v>19</v>
      </c>
      <c r="I311" s="239"/>
      <c r="J311" s="236"/>
      <c r="K311" s="236"/>
      <c r="L311" s="240"/>
      <c r="M311" s="241"/>
      <c r="N311" s="242"/>
      <c r="O311" s="242"/>
      <c r="P311" s="242"/>
      <c r="Q311" s="242"/>
      <c r="R311" s="242"/>
      <c r="S311" s="242"/>
      <c r="T311" s="243"/>
      <c r="U311" s="13"/>
      <c r="V311" s="13"/>
      <c r="W311" s="13"/>
      <c r="X311" s="13"/>
      <c r="Y311" s="13"/>
      <c r="Z311" s="13"/>
      <c r="AA311" s="13"/>
      <c r="AB311" s="13"/>
      <c r="AC311" s="13"/>
      <c r="AD311" s="13"/>
      <c r="AE311" s="13"/>
      <c r="AT311" s="244" t="s">
        <v>173</v>
      </c>
      <c r="AU311" s="244" t="s">
        <v>81</v>
      </c>
      <c r="AV311" s="13" t="s">
        <v>77</v>
      </c>
      <c r="AW311" s="13" t="s">
        <v>34</v>
      </c>
      <c r="AX311" s="13" t="s">
        <v>73</v>
      </c>
      <c r="AY311" s="244" t="s">
        <v>142</v>
      </c>
    </row>
    <row r="312" s="14" customFormat="1">
      <c r="A312" s="14"/>
      <c r="B312" s="245"/>
      <c r="C312" s="246"/>
      <c r="D312" s="228" t="s">
        <v>173</v>
      </c>
      <c r="E312" s="247" t="s">
        <v>19</v>
      </c>
      <c r="F312" s="248" t="s">
        <v>471</v>
      </c>
      <c r="G312" s="246"/>
      <c r="H312" s="249">
        <v>40</v>
      </c>
      <c r="I312" s="250"/>
      <c r="J312" s="246"/>
      <c r="K312" s="246"/>
      <c r="L312" s="251"/>
      <c r="M312" s="252"/>
      <c r="N312" s="253"/>
      <c r="O312" s="253"/>
      <c r="P312" s="253"/>
      <c r="Q312" s="253"/>
      <c r="R312" s="253"/>
      <c r="S312" s="253"/>
      <c r="T312" s="254"/>
      <c r="U312" s="14"/>
      <c r="V312" s="14"/>
      <c r="W312" s="14"/>
      <c r="X312" s="14"/>
      <c r="Y312" s="14"/>
      <c r="Z312" s="14"/>
      <c r="AA312" s="14"/>
      <c r="AB312" s="14"/>
      <c r="AC312" s="14"/>
      <c r="AD312" s="14"/>
      <c r="AE312" s="14"/>
      <c r="AT312" s="255" t="s">
        <v>173</v>
      </c>
      <c r="AU312" s="255" t="s">
        <v>81</v>
      </c>
      <c r="AV312" s="14" t="s">
        <v>81</v>
      </c>
      <c r="AW312" s="14" t="s">
        <v>34</v>
      </c>
      <c r="AX312" s="14" t="s">
        <v>73</v>
      </c>
      <c r="AY312" s="255" t="s">
        <v>142</v>
      </c>
    </row>
    <row r="313" s="15" customFormat="1">
      <c r="A313" s="15"/>
      <c r="B313" s="256"/>
      <c r="C313" s="257"/>
      <c r="D313" s="228" t="s">
        <v>173</v>
      </c>
      <c r="E313" s="258" t="s">
        <v>19</v>
      </c>
      <c r="F313" s="259" t="s">
        <v>178</v>
      </c>
      <c r="G313" s="257"/>
      <c r="H313" s="260">
        <v>208.86000000000001</v>
      </c>
      <c r="I313" s="261"/>
      <c r="J313" s="257"/>
      <c r="K313" s="257"/>
      <c r="L313" s="262"/>
      <c r="M313" s="263"/>
      <c r="N313" s="264"/>
      <c r="O313" s="264"/>
      <c r="P313" s="264"/>
      <c r="Q313" s="264"/>
      <c r="R313" s="264"/>
      <c r="S313" s="264"/>
      <c r="T313" s="265"/>
      <c r="U313" s="15"/>
      <c r="V313" s="15"/>
      <c r="W313" s="15"/>
      <c r="X313" s="15"/>
      <c r="Y313" s="15"/>
      <c r="Z313" s="15"/>
      <c r="AA313" s="15"/>
      <c r="AB313" s="15"/>
      <c r="AC313" s="15"/>
      <c r="AD313" s="15"/>
      <c r="AE313" s="15"/>
      <c r="AT313" s="266" t="s">
        <v>173</v>
      </c>
      <c r="AU313" s="266" t="s">
        <v>81</v>
      </c>
      <c r="AV313" s="15" t="s">
        <v>149</v>
      </c>
      <c r="AW313" s="15" t="s">
        <v>34</v>
      </c>
      <c r="AX313" s="15" t="s">
        <v>77</v>
      </c>
      <c r="AY313" s="266" t="s">
        <v>142</v>
      </c>
    </row>
    <row r="314" s="2" customFormat="1" ht="16.5" customHeight="1">
      <c r="A314" s="41"/>
      <c r="B314" s="42"/>
      <c r="C314" s="267" t="s">
        <v>472</v>
      </c>
      <c r="D314" s="267" t="s">
        <v>199</v>
      </c>
      <c r="E314" s="268" t="s">
        <v>473</v>
      </c>
      <c r="F314" s="269" t="s">
        <v>474</v>
      </c>
      <c r="G314" s="270" t="s">
        <v>147</v>
      </c>
      <c r="H314" s="271">
        <v>64.524000000000001</v>
      </c>
      <c r="I314" s="272"/>
      <c r="J314" s="273">
        <f>ROUND(I314*H314,2)</f>
        <v>0</v>
      </c>
      <c r="K314" s="269" t="s">
        <v>148</v>
      </c>
      <c r="L314" s="274"/>
      <c r="M314" s="275" t="s">
        <v>19</v>
      </c>
      <c r="N314" s="276" t="s">
        <v>44</v>
      </c>
      <c r="O314" s="87"/>
      <c r="P314" s="224">
        <f>O314*H314</f>
        <v>0</v>
      </c>
      <c r="Q314" s="224">
        <v>0.00059999999999999995</v>
      </c>
      <c r="R314" s="224">
        <f>Q314*H314</f>
        <v>0.038714399999999996</v>
      </c>
      <c r="S314" s="224">
        <v>0</v>
      </c>
      <c r="T314" s="225">
        <f>S314*H314</f>
        <v>0</v>
      </c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R314" s="226" t="s">
        <v>198</v>
      </c>
      <c r="AT314" s="226" t="s">
        <v>199</v>
      </c>
      <c r="AU314" s="226" t="s">
        <v>81</v>
      </c>
      <c r="AY314" s="20" t="s">
        <v>142</v>
      </c>
      <c r="BE314" s="227">
        <f>IF(N314="základní",J314,0)</f>
        <v>0</v>
      </c>
      <c r="BF314" s="227">
        <f>IF(N314="snížená",J314,0)</f>
        <v>0</v>
      </c>
      <c r="BG314" s="227">
        <f>IF(N314="zákl. přenesená",J314,0)</f>
        <v>0</v>
      </c>
      <c r="BH314" s="227">
        <f>IF(N314="sníž. přenesená",J314,0)</f>
        <v>0</v>
      </c>
      <c r="BI314" s="227">
        <f>IF(N314="nulová",J314,0)</f>
        <v>0</v>
      </c>
      <c r="BJ314" s="20" t="s">
        <v>77</v>
      </c>
      <c r="BK314" s="227">
        <f>ROUND(I314*H314,2)</f>
        <v>0</v>
      </c>
      <c r="BL314" s="20" t="s">
        <v>149</v>
      </c>
      <c r="BM314" s="226" t="s">
        <v>475</v>
      </c>
    </row>
    <row r="315" s="2" customFormat="1">
      <c r="A315" s="41"/>
      <c r="B315" s="42"/>
      <c r="C315" s="43"/>
      <c r="D315" s="228" t="s">
        <v>151</v>
      </c>
      <c r="E315" s="43"/>
      <c r="F315" s="229" t="s">
        <v>474</v>
      </c>
      <c r="G315" s="43"/>
      <c r="H315" s="43"/>
      <c r="I315" s="230"/>
      <c r="J315" s="43"/>
      <c r="K315" s="43"/>
      <c r="L315" s="47"/>
      <c r="M315" s="231"/>
      <c r="N315" s="232"/>
      <c r="O315" s="87"/>
      <c r="P315" s="87"/>
      <c r="Q315" s="87"/>
      <c r="R315" s="87"/>
      <c r="S315" s="87"/>
      <c r="T315" s="88"/>
      <c r="U315" s="41"/>
      <c r="V315" s="41"/>
      <c r="W315" s="41"/>
      <c r="X315" s="41"/>
      <c r="Y315" s="41"/>
      <c r="Z315" s="41"/>
      <c r="AA315" s="41"/>
      <c r="AB315" s="41"/>
      <c r="AC315" s="41"/>
      <c r="AD315" s="41"/>
      <c r="AE315" s="41"/>
      <c r="AT315" s="20" t="s">
        <v>151</v>
      </c>
      <c r="AU315" s="20" t="s">
        <v>81</v>
      </c>
    </row>
    <row r="316" s="13" customFormat="1">
      <c r="A316" s="13"/>
      <c r="B316" s="235"/>
      <c r="C316" s="236"/>
      <c r="D316" s="228" t="s">
        <v>173</v>
      </c>
      <c r="E316" s="237" t="s">
        <v>19</v>
      </c>
      <c r="F316" s="238" t="s">
        <v>466</v>
      </c>
      <c r="G316" s="236"/>
      <c r="H316" s="237" t="s">
        <v>19</v>
      </c>
      <c r="I316" s="239"/>
      <c r="J316" s="236"/>
      <c r="K316" s="236"/>
      <c r="L316" s="240"/>
      <c r="M316" s="241"/>
      <c r="N316" s="242"/>
      <c r="O316" s="242"/>
      <c r="P316" s="242"/>
      <c r="Q316" s="242"/>
      <c r="R316" s="242"/>
      <c r="S316" s="242"/>
      <c r="T316" s="243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44" t="s">
        <v>173</v>
      </c>
      <c r="AU316" s="244" t="s">
        <v>81</v>
      </c>
      <c r="AV316" s="13" t="s">
        <v>77</v>
      </c>
      <c r="AW316" s="13" t="s">
        <v>34</v>
      </c>
      <c r="AX316" s="13" t="s">
        <v>73</v>
      </c>
      <c r="AY316" s="244" t="s">
        <v>142</v>
      </c>
    </row>
    <row r="317" s="14" customFormat="1">
      <c r="A317" s="14"/>
      <c r="B317" s="245"/>
      <c r="C317" s="246"/>
      <c r="D317" s="228" t="s">
        <v>173</v>
      </c>
      <c r="E317" s="247" t="s">
        <v>19</v>
      </c>
      <c r="F317" s="248" t="s">
        <v>476</v>
      </c>
      <c r="G317" s="246"/>
      <c r="H317" s="249">
        <v>12.6</v>
      </c>
      <c r="I317" s="250"/>
      <c r="J317" s="246"/>
      <c r="K317" s="246"/>
      <c r="L317" s="251"/>
      <c r="M317" s="252"/>
      <c r="N317" s="253"/>
      <c r="O317" s="253"/>
      <c r="P317" s="253"/>
      <c r="Q317" s="253"/>
      <c r="R317" s="253"/>
      <c r="S317" s="253"/>
      <c r="T317" s="254"/>
      <c r="U317" s="14"/>
      <c r="V317" s="14"/>
      <c r="W317" s="14"/>
      <c r="X317" s="14"/>
      <c r="Y317" s="14"/>
      <c r="Z317" s="14"/>
      <c r="AA317" s="14"/>
      <c r="AB317" s="14"/>
      <c r="AC317" s="14"/>
      <c r="AD317" s="14"/>
      <c r="AE317" s="14"/>
      <c r="AT317" s="255" t="s">
        <v>173</v>
      </c>
      <c r="AU317" s="255" t="s">
        <v>81</v>
      </c>
      <c r="AV317" s="14" t="s">
        <v>81</v>
      </c>
      <c r="AW317" s="14" t="s">
        <v>34</v>
      </c>
      <c r="AX317" s="14" t="s">
        <v>73</v>
      </c>
      <c r="AY317" s="255" t="s">
        <v>142</v>
      </c>
    </row>
    <row r="318" s="13" customFormat="1">
      <c r="A318" s="13"/>
      <c r="B318" s="235"/>
      <c r="C318" s="236"/>
      <c r="D318" s="228" t="s">
        <v>173</v>
      </c>
      <c r="E318" s="237" t="s">
        <v>19</v>
      </c>
      <c r="F318" s="238" t="s">
        <v>468</v>
      </c>
      <c r="G318" s="236"/>
      <c r="H318" s="237" t="s">
        <v>19</v>
      </c>
      <c r="I318" s="239"/>
      <c r="J318" s="236"/>
      <c r="K318" s="236"/>
      <c r="L318" s="240"/>
      <c r="M318" s="241"/>
      <c r="N318" s="242"/>
      <c r="O318" s="242"/>
      <c r="P318" s="242"/>
      <c r="Q318" s="242"/>
      <c r="R318" s="242"/>
      <c r="S318" s="242"/>
      <c r="T318" s="243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44" t="s">
        <v>173</v>
      </c>
      <c r="AU318" s="244" t="s">
        <v>81</v>
      </c>
      <c r="AV318" s="13" t="s">
        <v>77</v>
      </c>
      <c r="AW318" s="13" t="s">
        <v>34</v>
      </c>
      <c r="AX318" s="13" t="s">
        <v>73</v>
      </c>
      <c r="AY318" s="244" t="s">
        <v>142</v>
      </c>
    </row>
    <row r="319" s="14" customFormat="1">
      <c r="A319" s="14"/>
      <c r="B319" s="245"/>
      <c r="C319" s="246"/>
      <c r="D319" s="228" t="s">
        <v>173</v>
      </c>
      <c r="E319" s="247" t="s">
        <v>19</v>
      </c>
      <c r="F319" s="248" t="s">
        <v>477</v>
      </c>
      <c r="G319" s="246"/>
      <c r="H319" s="249">
        <v>38.058</v>
      </c>
      <c r="I319" s="250"/>
      <c r="J319" s="246"/>
      <c r="K319" s="246"/>
      <c r="L319" s="251"/>
      <c r="M319" s="252"/>
      <c r="N319" s="253"/>
      <c r="O319" s="253"/>
      <c r="P319" s="253"/>
      <c r="Q319" s="253"/>
      <c r="R319" s="253"/>
      <c r="S319" s="253"/>
      <c r="T319" s="254"/>
      <c r="U319" s="14"/>
      <c r="V319" s="14"/>
      <c r="W319" s="14"/>
      <c r="X319" s="14"/>
      <c r="Y319" s="14"/>
      <c r="Z319" s="14"/>
      <c r="AA319" s="14"/>
      <c r="AB319" s="14"/>
      <c r="AC319" s="14"/>
      <c r="AD319" s="14"/>
      <c r="AE319" s="14"/>
      <c r="AT319" s="255" t="s">
        <v>173</v>
      </c>
      <c r="AU319" s="255" t="s">
        <v>81</v>
      </c>
      <c r="AV319" s="14" t="s">
        <v>81</v>
      </c>
      <c r="AW319" s="14" t="s">
        <v>34</v>
      </c>
      <c r="AX319" s="14" t="s">
        <v>73</v>
      </c>
      <c r="AY319" s="255" t="s">
        <v>142</v>
      </c>
    </row>
    <row r="320" s="13" customFormat="1">
      <c r="A320" s="13"/>
      <c r="B320" s="235"/>
      <c r="C320" s="236"/>
      <c r="D320" s="228" t="s">
        <v>173</v>
      </c>
      <c r="E320" s="237" t="s">
        <v>19</v>
      </c>
      <c r="F320" s="238" t="s">
        <v>470</v>
      </c>
      <c r="G320" s="236"/>
      <c r="H320" s="237" t="s">
        <v>19</v>
      </c>
      <c r="I320" s="239"/>
      <c r="J320" s="236"/>
      <c r="K320" s="236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173</v>
      </c>
      <c r="AU320" s="244" t="s">
        <v>81</v>
      </c>
      <c r="AV320" s="13" t="s">
        <v>77</v>
      </c>
      <c r="AW320" s="13" t="s">
        <v>34</v>
      </c>
      <c r="AX320" s="13" t="s">
        <v>73</v>
      </c>
      <c r="AY320" s="244" t="s">
        <v>142</v>
      </c>
    </row>
    <row r="321" s="14" customFormat="1">
      <c r="A321" s="14"/>
      <c r="B321" s="245"/>
      <c r="C321" s="246"/>
      <c r="D321" s="228" t="s">
        <v>173</v>
      </c>
      <c r="E321" s="247" t="s">
        <v>19</v>
      </c>
      <c r="F321" s="248" t="s">
        <v>478</v>
      </c>
      <c r="G321" s="246"/>
      <c r="H321" s="249">
        <v>8</v>
      </c>
      <c r="I321" s="250"/>
      <c r="J321" s="246"/>
      <c r="K321" s="246"/>
      <c r="L321" s="251"/>
      <c r="M321" s="252"/>
      <c r="N321" s="253"/>
      <c r="O321" s="253"/>
      <c r="P321" s="253"/>
      <c r="Q321" s="253"/>
      <c r="R321" s="253"/>
      <c r="S321" s="253"/>
      <c r="T321" s="254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173</v>
      </c>
      <c r="AU321" s="255" t="s">
        <v>81</v>
      </c>
      <c r="AV321" s="14" t="s">
        <v>81</v>
      </c>
      <c r="AW321" s="14" t="s">
        <v>34</v>
      </c>
      <c r="AX321" s="14" t="s">
        <v>73</v>
      </c>
      <c r="AY321" s="255" t="s">
        <v>142</v>
      </c>
    </row>
    <row r="322" s="15" customFormat="1">
      <c r="A322" s="15"/>
      <c r="B322" s="256"/>
      <c r="C322" s="257"/>
      <c r="D322" s="228" t="s">
        <v>173</v>
      </c>
      <c r="E322" s="258" t="s">
        <v>19</v>
      </c>
      <c r="F322" s="259" t="s">
        <v>178</v>
      </c>
      <c r="G322" s="257"/>
      <c r="H322" s="260">
        <v>58.658000000000001</v>
      </c>
      <c r="I322" s="261"/>
      <c r="J322" s="257"/>
      <c r="K322" s="257"/>
      <c r="L322" s="262"/>
      <c r="M322" s="263"/>
      <c r="N322" s="264"/>
      <c r="O322" s="264"/>
      <c r="P322" s="264"/>
      <c r="Q322" s="264"/>
      <c r="R322" s="264"/>
      <c r="S322" s="264"/>
      <c r="T322" s="265"/>
      <c r="U322" s="15"/>
      <c r="V322" s="15"/>
      <c r="W322" s="15"/>
      <c r="X322" s="15"/>
      <c r="Y322" s="15"/>
      <c r="Z322" s="15"/>
      <c r="AA322" s="15"/>
      <c r="AB322" s="15"/>
      <c r="AC322" s="15"/>
      <c r="AD322" s="15"/>
      <c r="AE322" s="15"/>
      <c r="AT322" s="266" t="s">
        <v>173</v>
      </c>
      <c r="AU322" s="266" t="s">
        <v>81</v>
      </c>
      <c r="AV322" s="15" t="s">
        <v>149</v>
      </c>
      <c r="AW322" s="15" t="s">
        <v>34</v>
      </c>
      <c r="AX322" s="15" t="s">
        <v>77</v>
      </c>
      <c r="AY322" s="266" t="s">
        <v>142</v>
      </c>
    </row>
    <row r="323" s="14" customFormat="1">
      <c r="A323" s="14"/>
      <c r="B323" s="245"/>
      <c r="C323" s="246"/>
      <c r="D323" s="228" t="s">
        <v>173</v>
      </c>
      <c r="E323" s="246"/>
      <c r="F323" s="248" t="s">
        <v>479</v>
      </c>
      <c r="G323" s="246"/>
      <c r="H323" s="249">
        <v>64.524000000000001</v>
      </c>
      <c r="I323" s="250"/>
      <c r="J323" s="246"/>
      <c r="K323" s="246"/>
      <c r="L323" s="251"/>
      <c r="M323" s="252"/>
      <c r="N323" s="253"/>
      <c r="O323" s="253"/>
      <c r="P323" s="253"/>
      <c r="Q323" s="253"/>
      <c r="R323" s="253"/>
      <c r="S323" s="253"/>
      <c r="T323" s="254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5" t="s">
        <v>173</v>
      </c>
      <c r="AU323" s="255" t="s">
        <v>81</v>
      </c>
      <c r="AV323" s="14" t="s">
        <v>81</v>
      </c>
      <c r="AW323" s="14" t="s">
        <v>4</v>
      </c>
      <c r="AX323" s="14" t="s">
        <v>77</v>
      </c>
      <c r="AY323" s="255" t="s">
        <v>142</v>
      </c>
    </row>
    <row r="324" s="2" customFormat="1" ht="49.05" customHeight="1">
      <c r="A324" s="41"/>
      <c r="B324" s="42"/>
      <c r="C324" s="215" t="s">
        <v>480</v>
      </c>
      <c r="D324" s="215" t="s">
        <v>144</v>
      </c>
      <c r="E324" s="216" t="s">
        <v>481</v>
      </c>
      <c r="F324" s="217" t="s">
        <v>482</v>
      </c>
      <c r="G324" s="218" t="s">
        <v>147</v>
      </c>
      <c r="H324" s="219">
        <v>7.9939999999999998</v>
      </c>
      <c r="I324" s="220"/>
      <c r="J324" s="221">
        <f>ROUND(I324*H324,2)</f>
        <v>0</v>
      </c>
      <c r="K324" s="217" t="s">
        <v>148</v>
      </c>
      <c r="L324" s="47"/>
      <c r="M324" s="222" t="s">
        <v>19</v>
      </c>
      <c r="N324" s="223" t="s">
        <v>44</v>
      </c>
      <c r="O324" s="87"/>
      <c r="P324" s="224">
        <f>O324*H324</f>
        <v>0</v>
      </c>
      <c r="Q324" s="224">
        <v>0.011752495999999999</v>
      </c>
      <c r="R324" s="224">
        <f>Q324*H324</f>
        <v>0.093949453023999999</v>
      </c>
      <c r="S324" s="224">
        <v>0</v>
      </c>
      <c r="T324" s="225">
        <f>S324*H324</f>
        <v>0</v>
      </c>
      <c r="U324" s="41"/>
      <c r="V324" s="41"/>
      <c r="W324" s="41"/>
      <c r="X324" s="41"/>
      <c r="Y324" s="41"/>
      <c r="Z324" s="41"/>
      <c r="AA324" s="41"/>
      <c r="AB324" s="41"/>
      <c r="AC324" s="41"/>
      <c r="AD324" s="41"/>
      <c r="AE324" s="41"/>
      <c r="AR324" s="226" t="s">
        <v>149</v>
      </c>
      <c r="AT324" s="226" t="s">
        <v>144</v>
      </c>
      <c r="AU324" s="226" t="s">
        <v>81</v>
      </c>
      <c r="AY324" s="20" t="s">
        <v>142</v>
      </c>
      <c r="BE324" s="227">
        <f>IF(N324="základní",J324,0)</f>
        <v>0</v>
      </c>
      <c r="BF324" s="227">
        <f>IF(N324="snížená",J324,0)</f>
        <v>0</v>
      </c>
      <c r="BG324" s="227">
        <f>IF(N324="zákl. přenesená",J324,0)</f>
        <v>0</v>
      </c>
      <c r="BH324" s="227">
        <f>IF(N324="sníž. přenesená",J324,0)</f>
        <v>0</v>
      </c>
      <c r="BI324" s="227">
        <f>IF(N324="nulová",J324,0)</f>
        <v>0</v>
      </c>
      <c r="BJ324" s="20" t="s">
        <v>77</v>
      </c>
      <c r="BK324" s="227">
        <f>ROUND(I324*H324,2)</f>
        <v>0</v>
      </c>
      <c r="BL324" s="20" t="s">
        <v>149</v>
      </c>
      <c r="BM324" s="226" t="s">
        <v>483</v>
      </c>
    </row>
    <row r="325" s="2" customFormat="1">
      <c r="A325" s="41"/>
      <c r="B325" s="42"/>
      <c r="C325" s="43"/>
      <c r="D325" s="228" t="s">
        <v>151</v>
      </c>
      <c r="E325" s="43"/>
      <c r="F325" s="229" t="s">
        <v>484</v>
      </c>
      <c r="G325" s="43"/>
      <c r="H325" s="43"/>
      <c r="I325" s="230"/>
      <c r="J325" s="43"/>
      <c r="K325" s="43"/>
      <c r="L325" s="47"/>
      <c r="M325" s="231"/>
      <c r="N325" s="232"/>
      <c r="O325" s="87"/>
      <c r="P325" s="87"/>
      <c r="Q325" s="87"/>
      <c r="R325" s="87"/>
      <c r="S325" s="87"/>
      <c r="T325" s="88"/>
      <c r="U325" s="41"/>
      <c r="V325" s="41"/>
      <c r="W325" s="41"/>
      <c r="X325" s="41"/>
      <c r="Y325" s="41"/>
      <c r="Z325" s="41"/>
      <c r="AA325" s="41"/>
      <c r="AB325" s="41"/>
      <c r="AC325" s="41"/>
      <c r="AD325" s="41"/>
      <c r="AE325" s="41"/>
      <c r="AT325" s="20" t="s">
        <v>151</v>
      </c>
      <c r="AU325" s="20" t="s">
        <v>81</v>
      </c>
    </row>
    <row r="326" s="2" customFormat="1">
      <c r="A326" s="41"/>
      <c r="B326" s="42"/>
      <c r="C326" s="43"/>
      <c r="D326" s="233" t="s">
        <v>153</v>
      </c>
      <c r="E326" s="43"/>
      <c r="F326" s="234" t="s">
        <v>485</v>
      </c>
      <c r="G326" s="43"/>
      <c r="H326" s="43"/>
      <c r="I326" s="230"/>
      <c r="J326" s="43"/>
      <c r="K326" s="43"/>
      <c r="L326" s="47"/>
      <c r="M326" s="231"/>
      <c r="N326" s="232"/>
      <c r="O326" s="87"/>
      <c r="P326" s="87"/>
      <c r="Q326" s="87"/>
      <c r="R326" s="87"/>
      <c r="S326" s="87"/>
      <c r="T326" s="88"/>
      <c r="U326" s="41"/>
      <c r="V326" s="41"/>
      <c r="W326" s="41"/>
      <c r="X326" s="41"/>
      <c r="Y326" s="41"/>
      <c r="Z326" s="41"/>
      <c r="AA326" s="41"/>
      <c r="AB326" s="41"/>
      <c r="AC326" s="41"/>
      <c r="AD326" s="41"/>
      <c r="AE326" s="41"/>
      <c r="AT326" s="20" t="s">
        <v>153</v>
      </c>
      <c r="AU326" s="20" t="s">
        <v>81</v>
      </c>
    </row>
    <row r="327" s="13" customFormat="1">
      <c r="A327" s="13"/>
      <c r="B327" s="235"/>
      <c r="C327" s="236"/>
      <c r="D327" s="228" t="s">
        <v>173</v>
      </c>
      <c r="E327" s="237" t="s">
        <v>19</v>
      </c>
      <c r="F327" s="238" t="s">
        <v>486</v>
      </c>
      <c r="G327" s="236"/>
      <c r="H327" s="237" t="s">
        <v>19</v>
      </c>
      <c r="I327" s="239"/>
      <c r="J327" s="236"/>
      <c r="K327" s="236"/>
      <c r="L327" s="240"/>
      <c r="M327" s="241"/>
      <c r="N327" s="242"/>
      <c r="O327" s="242"/>
      <c r="P327" s="242"/>
      <c r="Q327" s="242"/>
      <c r="R327" s="242"/>
      <c r="S327" s="242"/>
      <c r="T327" s="243"/>
      <c r="U327" s="13"/>
      <c r="V327" s="13"/>
      <c r="W327" s="13"/>
      <c r="X327" s="13"/>
      <c r="Y327" s="13"/>
      <c r="Z327" s="13"/>
      <c r="AA327" s="13"/>
      <c r="AB327" s="13"/>
      <c r="AC327" s="13"/>
      <c r="AD327" s="13"/>
      <c r="AE327" s="13"/>
      <c r="AT327" s="244" t="s">
        <v>173</v>
      </c>
      <c r="AU327" s="244" t="s">
        <v>81</v>
      </c>
      <c r="AV327" s="13" t="s">
        <v>77</v>
      </c>
      <c r="AW327" s="13" t="s">
        <v>34</v>
      </c>
      <c r="AX327" s="13" t="s">
        <v>73</v>
      </c>
      <c r="AY327" s="244" t="s">
        <v>142</v>
      </c>
    </row>
    <row r="328" s="14" customFormat="1">
      <c r="A328" s="14"/>
      <c r="B328" s="245"/>
      <c r="C328" s="246"/>
      <c r="D328" s="228" t="s">
        <v>173</v>
      </c>
      <c r="E328" s="247" t="s">
        <v>19</v>
      </c>
      <c r="F328" s="248" t="s">
        <v>487</v>
      </c>
      <c r="G328" s="246"/>
      <c r="H328" s="249">
        <v>12.994</v>
      </c>
      <c r="I328" s="250"/>
      <c r="J328" s="246"/>
      <c r="K328" s="246"/>
      <c r="L328" s="251"/>
      <c r="M328" s="252"/>
      <c r="N328" s="253"/>
      <c r="O328" s="253"/>
      <c r="P328" s="253"/>
      <c r="Q328" s="253"/>
      <c r="R328" s="253"/>
      <c r="S328" s="253"/>
      <c r="T328" s="254"/>
      <c r="U328" s="14"/>
      <c r="V328" s="14"/>
      <c r="W328" s="14"/>
      <c r="X328" s="14"/>
      <c r="Y328" s="14"/>
      <c r="Z328" s="14"/>
      <c r="AA328" s="14"/>
      <c r="AB328" s="14"/>
      <c r="AC328" s="14"/>
      <c r="AD328" s="14"/>
      <c r="AE328" s="14"/>
      <c r="AT328" s="255" t="s">
        <v>173</v>
      </c>
      <c r="AU328" s="255" t="s">
        <v>81</v>
      </c>
      <c r="AV328" s="14" t="s">
        <v>81</v>
      </c>
      <c r="AW328" s="14" t="s">
        <v>34</v>
      </c>
      <c r="AX328" s="14" t="s">
        <v>73</v>
      </c>
      <c r="AY328" s="255" t="s">
        <v>142</v>
      </c>
    </row>
    <row r="329" s="14" customFormat="1">
      <c r="A329" s="14"/>
      <c r="B329" s="245"/>
      <c r="C329" s="246"/>
      <c r="D329" s="228" t="s">
        <v>173</v>
      </c>
      <c r="E329" s="247" t="s">
        <v>19</v>
      </c>
      <c r="F329" s="248" t="s">
        <v>488</v>
      </c>
      <c r="G329" s="246"/>
      <c r="H329" s="249">
        <v>-4.7000000000000002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173</v>
      </c>
      <c r="AU329" s="255" t="s">
        <v>81</v>
      </c>
      <c r="AV329" s="14" t="s">
        <v>81</v>
      </c>
      <c r="AW329" s="14" t="s">
        <v>34</v>
      </c>
      <c r="AX329" s="14" t="s">
        <v>73</v>
      </c>
      <c r="AY329" s="255" t="s">
        <v>142</v>
      </c>
    </row>
    <row r="330" s="14" customFormat="1">
      <c r="A330" s="14"/>
      <c r="B330" s="245"/>
      <c r="C330" s="246"/>
      <c r="D330" s="228" t="s">
        <v>173</v>
      </c>
      <c r="E330" s="247" t="s">
        <v>19</v>
      </c>
      <c r="F330" s="248" t="s">
        <v>489</v>
      </c>
      <c r="G330" s="246"/>
      <c r="H330" s="249">
        <v>-0.29999999999999999</v>
      </c>
      <c r="I330" s="250"/>
      <c r="J330" s="246"/>
      <c r="K330" s="246"/>
      <c r="L330" s="251"/>
      <c r="M330" s="252"/>
      <c r="N330" s="253"/>
      <c r="O330" s="253"/>
      <c r="P330" s="253"/>
      <c r="Q330" s="253"/>
      <c r="R330" s="253"/>
      <c r="S330" s="253"/>
      <c r="T330" s="254"/>
      <c r="U330" s="14"/>
      <c r="V330" s="14"/>
      <c r="W330" s="14"/>
      <c r="X330" s="14"/>
      <c r="Y330" s="14"/>
      <c r="Z330" s="14"/>
      <c r="AA330" s="14"/>
      <c r="AB330" s="14"/>
      <c r="AC330" s="14"/>
      <c r="AD330" s="14"/>
      <c r="AE330" s="14"/>
      <c r="AT330" s="255" t="s">
        <v>173</v>
      </c>
      <c r="AU330" s="255" t="s">
        <v>81</v>
      </c>
      <c r="AV330" s="14" t="s">
        <v>81</v>
      </c>
      <c r="AW330" s="14" t="s">
        <v>34</v>
      </c>
      <c r="AX330" s="14" t="s">
        <v>73</v>
      </c>
      <c r="AY330" s="255" t="s">
        <v>142</v>
      </c>
    </row>
    <row r="331" s="15" customFormat="1">
      <c r="A331" s="15"/>
      <c r="B331" s="256"/>
      <c r="C331" s="257"/>
      <c r="D331" s="228" t="s">
        <v>173</v>
      </c>
      <c r="E331" s="258" t="s">
        <v>19</v>
      </c>
      <c r="F331" s="259" t="s">
        <v>178</v>
      </c>
      <c r="G331" s="257"/>
      <c r="H331" s="260">
        <v>7.9940000000000007</v>
      </c>
      <c r="I331" s="261"/>
      <c r="J331" s="257"/>
      <c r="K331" s="257"/>
      <c r="L331" s="262"/>
      <c r="M331" s="263"/>
      <c r="N331" s="264"/>
      <c r="O331" s="264"/>
      <c r="P331" s="264"/>
      <c r="Q331" s="264"/>
      <c r="R331" s="264"/>
      <c r="S331" s="264"/>
      <c r="T331" s="265"/>
      <c r="U331" s="15"/>
      <c r="V331" s="15"/>
      <c r="W331" s="15"/>
      <c r="X331" s="15"/>
      <c r="Y331" s="15"/>
      <c r="Z331" s="15"/>
      <c r="AA331" s="15"/>
      <c r="AB331" s="15"/>
      <c r="AC331" s="15"/>
      <c r="AD331" s="15"/>
      <c r="AE331" s="15"/>
      <c r="AT331" s="266" t="s">
        <v>173</v>
      </c>
      <c r="AU331" s="266" t="s">
        <v>81</v>
      </c>
      <c r="AV331" s="15" t="s">
        <v>149</v>
      </c>
      <c r="AW331" s="15" t="s">
        <v>34</v>
      </c>
      <c r="AX331" s="15" t="s">
        <v>77</v>
      </c>
      <c r="AY331" s="266" t="s">
        <v>142</v>
      </c>
    </row>
    <row r="332" s="2" customFormat="1" ht="24.15" customHeight="1">
      <c r="A332" s="41"/>
      <c r="B332" s="42"/>
      <c r="C332" s="267" t="s">
        <v>490</v>
      </c>
      <c r="D332" s="267" t="s">
        <v>199</v>
      </c>
      <c r="E332" s="268" t="s">
        <v>491</v>
      </c>
      <c r="F332" s="269" t="s">
        <v>492</v>
      </c>
      <c r="G332" s="270" t="s">
        <v>147</v>
      </c>
      <c r="H332" s="271">
        <v>8.7929999999999993</v>
      </c>
      <c r="I332" s="272"/>
      <c r="J332" s="273">
        <f>ROUND(I332*H332,2)</f>
        <v>0</v>
      </c>
      <c r="K332" s="269" t="s">
        <v>148</v>
      </c>
      <c r="L332" s="274"/>
      <c r="M332" s="275" t="s">
        <v>19</v>
      </c>
      <c r="N332" s="276" t="s">
        <v>44</v>
      </c>
      <c r="O332" s="87"/>
      <c r="P332" s="224">
        <f>O332*H332</f>
        <v>0</v>
      </c>
      <c r="Q332" s="224">
        <v>0.031</v>
      </c>
      <c r="R332" s="224">
        <f>Q332*H332</f>
        <v>0.27258299999999996</v>
      </c>
      <c r="S332" s="224">
        <v>0</v>
      </c>
      <c r="T332" s="225">
        <f>S332*H332</f>
        <v>0</v>
      </c>
      <c r="U332" s="41"/>
      <c r="V332" s="41"/>
      <c r="W332" s="41"/>
      <c r="X332" s="41"/>
      <c r="Y332" s="41"/>
      <c r="Z332" s="41"/>
      <c r="AA332" s="41"/>
      <c r="AB332" s="41"/>
      <c r="AC332" s="41"/>
      <c r="AD332" s="41"/>
      <c r="AE332" s="41"/>
      <c r="AR332" s="226" t="s">
        <v>198</v>
      </c>
      <c r="AT332" s="226" t="s">
        <v>199</v>
      </c>
      <c r="AU332" s="226" t="s">
        <v>81</v>
      </c>
      <c r="AY332" s="20" t="s">
        <v>142</v>
      </c>
      <c r="BE332" s="227">
        <f>IF(N332="základní",J332,0)</f>
        <v>0</v>
      </c>
      <c r="BF332" s="227">
        <f>IF(N332="snížená",J332,0)</f>
        <v>0</v>
      </c>
      <c r="BG332" s="227">
        <f>IF(N332="zákl. přenesená",J332,0)</f>
        <v>0</v>
      </c>
      <c r="BH332" s="227">
        <f>IF(N332="sníž. přenesená",J332,0)</f>
        <v>0</v>
      </c>
      <c r="BI332" s="227">
        <f>IF(N332="nulová",J332,0)</f>
        <v>0</v>
      </c>
      <c r="BJ332" s="20" t="s">
        <v>77</v>
      </c>
      <c r="BK332" s="227">
        <f>ROUND(I332*H332,2)</f>
        <v>0</v>
      </c>
      <c r="BL332" s="20" t="s">
        <v>149</v>
      </c>
      <c r="BM332" s="226" t="s">
        <v>493</v>
      </c>
    </row>
    <row r="333" s="2" customFormat="1">
      <c r="A333" s="41"/>
      <c r="B333" s="42"/>
      <c r="C333" s="43"/>
      <c r="D333" s="228" t="s">
        <v>151</v>
      </c>
      <c r="E333" s="43"/>
      <c r="F333" s="229" t="s">
        <v>492</v>
      </c>
      <c r="G333" s="43"/>
      <c r="H333" s="43"/>
      <c r="I333" s="230"/>
      <c r="J333" s="43"/>
      <c r="K333" s="43"/>
      <c r="L333" s="47"/>
      <c r="M333" s="231"/>
      <c r="N333" s="232"/>
      <c r="O333" s="87"/>
      <c r="P333" s="87"/>
      <c r="Q333" s="87"/>
      <c r="R333" s="87"/>
      <c r="S333" s="87"/>
      <c r="T333" s="88"/>
      <c r="U333" s="41"/>
      <c r="V333" s="41"/>
      <c r="W333" s="41"/>
      <c r="X333" s="41"/>
      <c r="Y333" s="41"/>
      <c r="Z333" s="41"/>
      <c r="AA333" s="41"/>
      <c r="AB333" s="41"/>
      <c r="AC333" s="41"/>
      <c r="AD333" s="41"/>
      <c r="AE333" s="41"/>
      <c r="AT333" s="20" t="s">
        <v>151</v>
      </c>
      <c r="AU333" s="20" t="s">
        <v>81</v>
      </c>
    </row>
    <row r="334" s="14" customFormat="1">
      <c r="A334" s="14"/>
      <c r="B334" s="245"/>
      <c r="C334" s="246"/>
      <c r="D334" s="228" t="s">
        <v>173</v>
      </c>
      <c r="E334" s="246"/>
      <c r="F334" s="248" t="s">
        <v>494</v>
      </c>
      <c r="G334" s="246"/>
      <c r="H334" s="249">
        <v>8.7929999999999993</v>
      </c>
      <c r="I334" s="250"/>
      <c r="J334" s="246"/>
      <c r="K334" s="246"/>
      <c r="L334" s="251"/>
      <c r="M334" s="252"/>
      <c r="N334" s="253"/>
      <c r="O334" s="253"/>
      <c r="P334" s="253"/>
      <c r="Q334" s="253"/>
      <c r="R334" s="253"/>
      <c r="S334" s="253"/>
      <c r="T334" s="25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55" t="s">
        <v>173</v>
      </c>
      <c r="AU334" s="255" t="s">
        <v>81</v>
      </c>
      <c r="AV334" s="14" t="s">
        <v>81</v>
      </c>
      <c r="AW334" s="14" t="s">
        <v>4</v>
      </c>
      <c r="AX334" s="14" t="s">
        <v>77</v>
      </c>
      <c r="AY334" s="255" t="s">
        <v>142</v>
      </c>
    </row>
    <row r="335" s="2" customFormat="1" ht="37.8" customHeight="1">
      <c r="A335" s="41"/>
      <c r="B335" s="42"/>
      <c r="C335" s="215" t="s">
        <v>495</v>
      </c>
      <c r="D335" s="215" t="s">
        <v>144</v>
      </c>
      <c r="E335" s="216" t="s">
        <v>496</v>
      </c>
      <c r="F335" s="217" t="s">
        <v>497</v>
      </c>
      <c r="G335" s="218" t="s">
        <v>147</v>
      </c>
      <c r="H335" s="219">
        <v>602.67100000000005</v>
      </c>
      <c r="I335" s="220"/>
      <c r="J335" s="221">
        <f>ROUND(I335*H335,2)</f>
        <v>0</v>
      </c>
      <c r="K335" s="217" t="s">
        <v>148</v>
      </c>
      <c r="L335" s="47"/>
      <c r="M335" s="222" t="s">
        <v>19</v>
      </c>
      <c r="N335" s="223" t="s">
        <v>44</v>
      </c>
      <c r="O335" s="87"/>
      <c r="P335" s="224">
        <f>O335*H335</f>
        <v>0</v>
      </c>
      <c r="Q335" s="224">
        <v>8.0599999999999994E-05</v>
      </c>
      <c r="R335" s="224">
        <f>Q335*H335</f>
        <v>0.048575282599999998</v>
      </c>
      <c r="S335" s="224">
        <v>0</v>
      </c>
      <c r="T335" s="225">
        <f>S335*H335</f>
        <v>0</v>
      </c>
      <c r="U335" s="41"/>
      <c r="V335" s="41"/>
      <c r="W335" s="41"/>
      <c r="X335" s="41"/>
      <c r="Y335" s="41"/>
      <c r="Z335" s="41"/>
      <c r="AA335" s="41"/>
      <c r="AB335" s="41"/>
      <c r="AC335" s="41"/>
      <c r="AD335" s="41"/>
      <c r="AE335" s="41"/>
      <c r="AR335" s="226" t="s">
        <v>149</v>
      </c>
      <c r="AT335" s="226" t="s">
        <v>144</v>
      </c>
      <c r="AU335" s="226" t="s">
        <v>81</v>
      </c>
      <c r="AY335" s="20" t="s">
        <v>142</v>
      </c>
      <c r="BE335" s="227">
        <f>IF(N335="základní",J335,0)</f>
        <v>0</v>
      </c>
      <c r="BF335" s="227">
        <f>IF(N335="snížená",J335,0)</f>
        <v>0</v>
      </c>
      <c r="BG335" s="227">
        <f>IF(N335="zákl. přenesená",J335,0)</f>
        <v>0</v>
      </c>
      <c r="BH335" s="227">
        <f>IF(N335="sníž. přenesená",J335,0)</f>
        <v>0</v>
      </c>
      <c r="BI335" s="227">
        <f>IF(N335="nulová",J335,0)</f>
        <v>0</v>
      </c>
      <c r="BJ335" s="20" t="s">
        <v>77</v>
      </c>
      <c r="BK335" s="227">
        <f>ROUND(I335*H335,2)</f>
        <v>0</v>
      </c>
      <c r="BL335" s="20" t="s">
        <v>149</v>
      </c>
      <c r="BM335" s="226" t="s">
        <v>498</v>
      </c>
    </row>
    <row r="336" s="2" customFormat="1">
      <c r="A336" s="41"/>
      <c r="B336" s="42"/>
      <c r="C336" s="43"/>
      <c r="D336" s="228" t="s">
        <v>151</v>
      </c>
      <c r="E336" s="43"/>
      <c r="F336" s="229" t="s">
        <v>499</v>
      </c>
      <c r="G336" s="43"/>
      <c r="H336" s="43"/>
      <c r="I336" s="230"/>
      <c r="J336" s="43"/>
      <c r="K336" s="43"/>
      <c r="L336" s="47"/>
      <c r="M336" s="231"/>
      <c r="N336" s="232"/>
      <c r="O336" s="87"/>
      <c r="P336" s="87"/>
      <c r="Q336" s="87"/>
      <c r="R336" s="87"/>
      <c r="S336" s="87"/>
      <c r="T336" s="88"/>
      <c r="U336" s="41"/>
      <c r="V336" s="41"/>
      <c r="W336" s="41"/>
      <c r="X336" s="41"/>
      <c r="Y336" s="41"/>
      <c r="Z336" s="41"/>
      <c r="AA336" s="41"/>
      <c r="AB336" s="41"/>
      <c r="AC336" s="41"/>
      <c r="AD336" s="41"/>
      <c r="AE336" s="41"/>
      <c r="AT336" s="20" t="s">
        <v>151</v>
      </c>
      <c r="AU336" s="20" t="s">
        <v>81</v>
      </c>
    </row>
    <row r="337" s="2" customFormat="1">
      <c r="A337" s="41"/>
      <c r="B337" s="42"/>
      <c r="C337" s="43"/>
      <c r="D337" s="233" t="s">
        <v>153</v>
      </c>
      <c r="E337" s="43"/>
      <c r="F337" s="234" t="s">
        <v>500</v>
      </c>
      <c r="G337" s="43"/>
      <c r="H337" s="43"/>
      <c r="I337" s="230"/>
      <c r="J337" s="43"/>
      <c r="K337" s="43"/>
      <c r="L337" s="47"/>
      <c r="M337" s="231"/>
      <c r="N337" s="232"/>
      <c r="O337" s="87"/>
      <c r="P337" s="87"/>
      <c r="Q337" s="87"/>
      <c r="R337" s="87"/>
      <c r="S337" s="87"/>
      <c r="T337" s="88"/>
      <c r="U337" s="41"/>
      <c r="V337" s="41"/>
      <c r="W337" s="41"/>
      <c r="X337" s="41"/>
      <c r="Y337" s="41"/>
      <c r="Z337" s="41"/>
      <c r="AA337" s="41"/>
      <c r="AB337" s="41"/>
      <c r="AC337" s="41"/>
      <c r="AD337" s="41"/>
      <c r="AE337" s="41"/>
      <c r="AT337" s="20" t="s">
        <v>153</v>
      </c>
      <c r="AU337" s="20" t="s">
        <v>81</v>
      </c>
    </row>
    <row r="338" s="14" customFormat="1">
      <c r="A338" s="14"/>
      <c r="B338" s="245"/>
      <c r="C338" s="246"/>
      <c r="D338" s="228" t="s">
        <v>173</v>
      </c>
      <c r="E338" s="247" t="s">
        <v>19</v>
      </c>
      <c r="F338" s="248" t="s">
        <v>501</v>
      </c>
      <c r="G338" s="246"/>
      <c r="H338" s="249">
        <v>551.82100000000003</v>
      </c>
      <c r="I338" s="250"/>
      <c r="J338" s="246"/>
      <c r="K338" s="246"/>
      <c r="L338" s="251"/>
      <c r="M338" s="252"/>
      <c r="N338" s="253"/>
      <c r="O338" s="253"/>
      <c r="P338" s="253"/>
      <c r="Q338" s="253"/>
      <c r="R338" s="253"/>
      <c r="S338" s="253"/>
      <c r="T338" s="254"/>
      <c r="U338" s="14"/>
      <c r="V338" s="14"/>
      <c r="W338" s="14"/>
      <c r="X338" s="14"/>
      <c r="Y338" s="14"/>
      <c r="Z338" s="14"/>
      <c r="AA338" s="14"/>
      <c r="AB338" s="14"/>
      <c r="AC338" s="14"/>
      <c r="AD338" s="14"/>
      <c r="AE338" s="14"/>
      <c r="AT338" s="255" t="s">
        <v>173</v>
      </c>
      <c r="AU338" s="255" t="s">
        <v>81</v>
      </c>
      <c r="AV338" s="14" t="s">
        <v>81</v>
      </c>
      <c r="AW338" s="14" t="s">
        <v>34</v>
      </c>
      <c r="AX338" s="14" t="s">
        <v>73</v>
      </c>
      <c r="AY338" s="255" t="s">
        <v>142</v>
      </c>
    </row>
    <row r="339" s="14" customFormat="1">
      <c r="A339" s="14"/>
      <c r="B339" s="245"/>
      <c r="C339" s="246"/>
      <c r="D339" s="228" t="s">
        <v>173</v>
      </c>
      <c r="E339" s="247" t="s">
        <v>19</v>
      </c>
      <c r="F339" s="248" t="s">
        <v>502</v>
      </c>
      <c r="G339" s="246"/>
      <c r="H339" s="249">
        <v>50.850000000000001</v>
      </c>
      <c r="I339" s="250"/>
      <c r="J339" s="246"/>
      <c r="K339" s="246"/>
      <c r="L339" s="251"/>
      <c r="M339" s="252"/>
      <c r="N339" s="253"/>
      <c r="O339" s="253"/>
      <c r="P339" s="253"/>
      <c r="Q339" s="253"/>
      <c r="R339" s="253"/>
      <c r="S339" s="253"/>
      <c r="T339" s="254"/>
      <c r="U339" s="14"/>
      <c r="V339" s="14"/>
      <c r="W339" s="14"/>
      <c r="X339" s="14"/>
      <c r="Y339" s="14"/>
      <c r="Z339" s="14"/>
      <c r="AA339" s="14"/>
      <c r="AB339" s="14"/>
      <c r="AC339" s="14"/>
      <c r="AD339" s="14"/>
      <c r="AE339" s="14"/>
      <c r="AT339" s="255" t="s">
        <v>173</v>
      </c>
      <c r="AU339" s="255" t="s">
        <v>81</v>
      </c>
      <c r="AV339" s="14" t="s">
        <v>81</v>
      </c>
      <c r="AW339" s="14" t="s">
        <v>34</v>
      </c>
      <c r="AX339" s="14" t="s">
        <v>73</v>
      </c>
      <c r="AY339" s="255" t="s">
        <v>142</v>
      </c>
    </row>
    <row r="340" s="15" customFormat="1">
      <c r="A340" s="15"/>
      <c r="B340" s="256"/>
      <c r="C340" s="257"/>
      <c r="D340" s="228" t="s">
        <v>173</v>
      </c>
      <c r="E340" s="258" t="s">
        <v>19</v>
      </c>
      <c r="F340" s="259" t="s">
        <v>178</v>
      </c>
      <c r="G340" s="257"/>
      <c r="H340" s="260">
        <v>602.67100000000005</v>
      </c>
      <c r="I340" s="261"/>
      <c r="J340" s="257"/>
      <c r="K340" s="257"/>
      <c r="L340" s="262"/>
      <c r="M340" s="263"/>
      <c r="N340" s="264"/>
      <c r="O340" s="264"/>
      <c r="P340" s="264"/>
      <c r="Q340" s="264"/>
      <c r="R340" s="264"/>
      <c r="S340" s="264"/>
      <c r="T340" s="265"/>
      <c r="U340" s="15"/>
      <c r="V340" s="15"/>
      <c r="W340" s="15"/>
      <c r="X340" s="15"/>
      <c r="Y340" s="15"/>
      <c r="Z340" s="15"/>
      <c r="AA340" s="15"/>
      <c r="AB340" s="15"/>
      <c r="AC340" s="15"/>
      <c r="AD340" s="15"/>
      <c r="AE340" s="15"/>
      <c r="AT340" s="266" t="s">
        <v>173</v>
      </c>
      <c r="AU340" s="266" t="s">
        <v>81</v>
      </c>
      <c r="AV340" s="15" t="s">
        <v>149</v>
      </c>
      <c r="AW340" s="15" t="s">
        <v>34</v>
      </c>
      <c r="AX340" s="15" t="s">
        <v>77</v>
      </c>
      <c r="AY340" s="266" t="s">
        <v>142</v>
      </c>
    </row>
    <row r="341" s="2" customFormat="1" ht="37.8" customHeight="1">
      <c r="A341" s="41"/>
      <c r="B341" s="42"/>
      <c r="C341" s="215" t="s">
        <v>503</v>
      </c>
      <c r="D341" s="215" t="s">
        <v>144</v>
      </c>
      <c r="E341" s="216" t="s">
        <v>504</v>
      </c>
      <c r="F341" s="217" t="s">
        <v>505</v>
      </c>
      <c r="G341" s="218" t="s">
        <v>147</v>
      </c>
      <c r="H341" s="219">
        <v>7.9939999999999998</v>
      </c>
      <c r="I341" s="220"/>
      <c r="J341" s="221">
        <f>ROUND(I341*H341,2)</f>
        <v>0</v>
      </c>
      <c r="K341" s="217" t="s">
        <v>148</v>
      </c>
      <c r="L341" s="47"/>
      <c r="M341" s="222" t="s">
        <v>19</v>
      </c>
      <c r="N341" s="223" t="s">
        <v>44</v>
      </c>
      <c r="O341" s="87"/>
      <c r="P341" s="224">
        <f>O341*H341</f>
        <v>0</v>
      </c>
      <c r="Q341" s="224">
        <v>8.0599999999999994E-05</v>
      </c>
      <c r="R341" s="224">
        <f>Q341*H341</f>
        <v>0.00064431639999999995</v>
      </c>
      <c r="S341" s="224">
        <v>0</v>
      </c>
      <c r="T341" s="225">
        <f>S341*H341</f>
        <v>0</v>
      </c>
      <c r="U341" s="41"/>
      <c r="V341" s="41"/>
      <c r="W341" s="41"/>
      <c r="X341" s="41"/>
      <c r="Y341" s="41"/>
      <c r="Z341" s="41"/>
      <c r="AA341" s="41"/>
      <c r="AB341" s="41"/>
      <c r="AC341" s="41"/>
      <c r="AD341" s="41"/>
      <c r="AE341" s="41"/>
      <c r="AR341" s="226" t="s">
        <v>149</v>
      </c>
      <c r="AT341" s="226" t="s">
        <v>144</v>
      </c>
      <c r="AU341" s="226" t="s">
        <v>81</v>
      </c>
      <c r="AY341" s="20" t="s">
        <v>142</v>
      </c>
      <c r="BE341" s="227">
        <f>IF(N341="základní",J341,0)</f>
        <v>0</v>
      </c>
      <c r="BF341" s="227">
        <f>IF(N341="snížená",J341,0)</f>
        <v>0</v>
      </c>
      <c r="BG341" s="227">
        <f>IF(N341="zákl. přenesená",J341,0)</f>
        <v>0</v>
      </c>
      <c r="BH341" s="227">
        <f>IF(N341="sníž. přenesená",J341,0)</f>
        <v>0</v>
      </c>
      <c r="BI341" s="227">
        <f>IF(N341="nulová",J341,0)</f>
        <v>0</v>
      </c>
      <c r="BJ341" s="20" t="s">
        <v>77</v>
      </c>
      <c r="BK341" s="227">
        <f>ROUND(I341*H341,2)</f>
        <v>0</v>
      </c>
      <c r="BL341" s="20" t="s">
        <v>149</v>
      </c>
      <c r="BM341" s="226" t="s">
        <v>506</v>
      </c>
    </row>
    <row r="342" s="2" customFormat="1">
      <c r="A342" s="41"/>
      <c r="B342" s="42"/>
      <c r="C342" s="43"/>
      <c r="D342" s="228" t="s">
        <v>151</v>
      </c>
      <c r="E342" s="43"/>
      <c r="F342" s="229" t="s">
        <v>507</v>
      </c>
      <c r="G342" s="43"/>
      <c r="H342" s="43"/>
      <c r="I342" s="230"/>
      <c r="J342" s="43"/>
      <c r="K342" s="43"/>
      <c r="L342" s="47"/>
      <c r="M342" s="231"/>
      <c r="N342" s="232"/>
      <c r="O342" s="87"/>
      <c r="P342" s="87"/>
      <c r="Q342" s="87"/>
      <c r="R342" s="87"/>
      <c r="S342" s="87"/>
      <c r="T342" s="88"/>
      <c r="U342" s="41"/>
      <c r="V342" s="41"/>
      <c r="W342" s="41"/>
      <c r="X342" s="41"/>
      <c r="Y342" s="41"/>
      <c r="Z342" s="41"/>
      <c r="AA342" s="41"/>
      <c r="AB342" s="41"/>
      <c r="AC342" s="41"/>
      <c r="AD342" s="41"/>
      <c r="AE342" s="41"/>
      <c r="AT342" s="20" t="s">
        <v>151</v>
      </c>
      <c r="AU342" s="20" t="s">
        <v>81</v>
      </c>
    </row>
    <row r="343" s="2" customFormat="1">
      <c r="A343" s="41"/>
      <c r="B343" s="42"/>
      <c r="C343" s="43"/>
      <c r="D343" s="233" t="s">
        <v>153</v>
      </c>
      <c r="E343" s="43"/>
      <c r="F343" s="234" t="s">
        <v>508</v>
      </c>
      <c r="G343" s="43"/>
      <c r="H343" s="43"/>
      <c r="I343" s="230"/>
      <c r="J343" s="43"/>
      <c r="K343" s="43"/>
      <c r="L343" s="47"/>
      <c r="M343" s="231"/>
      <c r="N343" s="232"/>
      <c r="O343" s="87"/>
      <c r="P343" s="87"/>
      <c r="Q343" s="87"/>
      <c r="R343" s="87"/>
      <c r="S343" s="87"/>
      <c r="T343" s="88"/>
      <c r="U343" s="41"/>
      <c r="V343" s="41"/>
      <c r="W343" s="41"/>
      <c r="X343" s="41"/>
      <c r="Y343" s="41"/>
      <c r="Z343" s="41"/>
      <c r="AA343" s="41"/>
      <c r="AB343" s="41"/>
      <c r="AC343" s="41"/>
      <c r="AD343" s="41"/>
      <c r="AE343" s="41"/>
      <c r="AT343" s="20" t="s">
        <v>153</v>
      </c>
      <c r="AU343" s="20" t="s">
        <v>81</v>
      </c>
    </row>
    <row r="344" s="2" customFormat="1" ht="24.15" customHeight="1">
      <c r="A344" s="41"/>
      <c r="B344" s="42"/>
      <c r="C344" s="215" t="s">
        <v>509</v>
      </c>
      <c r="D344" s="215" t="s">
        <v>144</v>
      </c>
      <c r="E344" s="216" t="s">
        <v>510</v>
      </c>
      <c r="F344" s="217" t="s">
        <v>511</v>
      </c>
      <c r="G344" s="218" t="s">
        <v>163</v>
      </c>
      <c r="H344" s="219">
        <v>84.75</v>
      </c>
      <c r="I344" s="220"/>
      <c r="J344" s="221">
        <f>ROUND(I344*H344,2)</f>
        <v>0</v>
      </c>
      <c r="K344" s="217" t="s">
        <v>148</v>
      </c>
      <c r="L344" s="47"/>
      <c r="M344" s="222" t="s">
        <v>19</v>
      </c>
      <c r="N344" s="223" t="s">
        <v>44</v>
      </c>
      <c r="O344" s="87"/>
      <c r="P344" s="224">
        <f>O344*H344</f>
        <v>0</v>
      </c>
      <c r="Q344" s="224">
        <v>9.7399999999999996E-05</v>
      </c>
      <c r="R344" s="224">
        <f>Q344*H344</f>
        <v>0.0082546499999999988</v>
      </c>
      <c r="S344" s="224">
        <v>0</v>
      </c>
      <c r="T344" s="225">
        <f>S344*H344</f>
        <v>0</v>
      </c>
      <c r="U344" s="41"/>
      <c r="V344" s="41"/>
      <c r="W344" s="41"/>
      <c r="X344" s="41"/>
      <c r="Y344" s="41"/>
      <c r="Z344" s="41"/>
      <c r="AA344" s="41"/>
      <c r="AB344" s="41"/>
      <c r="AC344" s="41"/>
      <c r="AD344" s="41"/>
      <c r="AE344" s="41"/>
      <c r="AR344" s="226" t="s">
        <v>149</v>
      </c>
      <c r="AT344" s="226" t="s">
        <v>144</v>
      </c>
      <c r="AU344" s="226" t="s">
        <v>81</v>
      </c>
      <c r="AY344" s="20" t="s">
        <v>142</v>
      </c>
      <c r="BE344" s="227">
        <f>IF(N344="základní",J344,0)</f>
        <v>0</v>
      </c>
      <c r="BF344" s="227">
        <f>IF(N344="snížená",J344,0)</f>
        <v>0</v>
      </c>
      <c r="BG344" s="227">
        <f>IF(N344="zákl. přenesená",J344,0)</f>
        <v>0</v>
      </c>
      <c r="BH344" s="227">
        <f>IF(N344="sníž. přenesená",J344,0)</f>
        <v>0</v>
      </c>
      <c r="BI344" s="227">
        <f>IF(N344="nulová",J344,0)</f>
        <v>0</v>
      </c>
      <c r="BJ344" s="20" t="s">
        <v>77</v>
      </c>
      <c r="BK344" s="227">
        <f>ROUND(I344*H344,2)</f>
        <v>0</v>
      </c>
      <c r="BL344" s="20" t="s">
        <v>149</v>
      </c>
      <c r="BM344" s="226" t="s">
        <v>512</v>
      </c>
    </row>
    <row r="345" s="2" customFormat="1">
      <c r="A345" s="41"/>
      <c r="B345" s="42"/>
      <c r="C345" s="43"/>
      <c r="D345" s="228" t="s">
        <v>151</v>
      </c>
      <c r="E345" s="43"/>
      <c r="F345" s="229" t="s">
        <v>513</v>
      </c>
      <c r="G345" s="43"/>
      <c r="H345" s="43"/>
      <c r="I345" s="230"/>
      <c r="J345" s="43"/>
      <c r="K345" s="43"/>
      <c r="L345" s="47"/>
      <c r="M345" s="231"/>
      <c r="N345" s="232"/>
      <c r="O345" s="87"/>
      <c r="P345" s="87"/>
      <c r="Q345" s="87"/>
      <c r="R345" s="87"/>
      <c r="S345" s="87"/>
      <c r="T345" s="88"/>
      <c r="U345" s="41"/>
      <c r="V345" s="41"/>
      <c r="W345" s="41"/>
      <c r="X345" s="41"/>
      <c r="Y345" s="41"/>
      <c r="Z345" s="41"/>
      <c r="AA345" s="41"/>
      <c r="AB345" s="41"/>
      <c r="AC345" s="41"/>
      <c r="AD345" s="41"/>
      <c r="AE345" s="41"/>
      <c r="AT345" s="20" t="s">
        <v>151</v>
      </c>
      <c r="AU345" s="20" t="s">
        <v>81</v>
      </c>
    </row>
    <row r="346" s="2" customFormat="1">
      <c r="A346" s="41"/>
      <c r="B346" s="42"/>
      <c r="C346" s="43"/>
      <c r="D346" s="233" t="s">
        <v>153</v>
      </c>
      <c r="E346" s="43"/>
      <c r="F346" s="234" t="s">
        <v>514</v>
      </c>
      <c r="G346" s="43"/>
      <c r="H346" s="43"/>
      <c r="I346" s="230"/>
      <c r="J346" s="43"/>
      <c r="K346" s="43"/>
      <c r="L346" s="47"/>
      <c r="M346" s="231"/>
      <c r="N346" s="232"/>
      <c r="O346" s="87"/>
      <c r="P346" s="87"/>
      <c r="Q346" s="87"/>
      <c r="R346" s="87"/>
      <c r="S346" s="87"/>
      <c r="T346" s="88"/>
      <c r="U346" s="41"/>
      <c r="V346" s="41"/>
      <c r="W346" s="41"/>
      <c r="X346" s="41"/>
      <c r="Y346" s="41"/>
      <c r="Z346" s="41"/>
      <c r="AA346" s="41"/>
      <c r="AB346" s="41"/>
      <c r="AC346" s="41"/>
      <c r="AD346" s="41"/>
      <c r="AE346" s="41"/>
      <c r="AT346" s="20" t="s">
        <v>153</v>
      </c>
      <c r="AU346" s="20" t="s">
        <v>81</v>
      </c>
    </row>
    <row r="347" s="14" customFormat="1">
      <c r="A347" s="14"/>
      <c r="B347" s="245"/>
      <c r="C347" s="246"/>
      <c r="D347" s="228" t="s">
        <v>173</v>
      </c>
      <c r="E347" s="247" t="s">
        <v>19</v>
      </c>
      <c r="F347" s="248" t="s">
        <v>515</v>
      </c>
      <c r="G347" s="246"/>
      <c r="H347" s="249">
        <v>84.75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173</v>
      </c>
      <c r="AU347" s="255" t="s">
        <v>81</v>
      </c>
      <c r="AV347" s="14" t="s">
        <v>81</v>
      </c>
      <c r="AW347" s="14" t="s">
        <v>34</v>
      </c>
      <c r="AX347" s="14" t="s">
        <v>77</v>
      </c>
      <c r="AY347" s="255" t="s">
        <v>142</v>
      </c>
    </row>
    <row r="348" s="2" customFormat="1" ht="24.15" customHeight="1">
      <c r="A348" s="41"/>
      <c r="B348" s="42"/>
      <c r="C348" s="267" t="s">
        <v>516</v>
      </c>
      <c r="D348" s="267" t="s">
        <v>199</v>
      </c>
      <c r="E348" s="268" t="s">
        <v>517</v>
      </c>
      <c r="F348" s="269" t="s">
        <v>518</v>
      </c>
      <c r="G348" s="270" t="s">
        <v>163</v>
      </c>
      <c r="H348" s="271">
        <v>88.988</v>
      </c>
      <c r="I348" s="272"/>
      <c r="J348" s="273">
        <f>ROUND(I348*H348,2)</f>
        <v>0</v>
      </c>
      <c r="K348" s="269" t="s">
        <v>148</v>
      </c>
      <c r="L348" s="274"/>
      <c r="M348" s="275" t="s">
        <v>19</v>
      </c>
      <c r="N348" s="276" t="s">
        <v>44</v>
      </c>
      <c r="O348" s="87"/>
      <c r="P348" s="224">
        <f>O348*H348</f>
        <v>0</v>
      </c>
      <c r="Q348" s="224">
        <v>0.00072000000000000005</v>
      </c>
      <c r="R348" s="224">
        <f>Q348*H348</f>
        <v>0.064071360000000008</v>
      </c>
      <c r="S348" s="224">
        <v>0</v>
      </c>
      <c r="T348" s="225">
        <f>S348*H348</f>
        <v>0</v>
      </c>
      <c r="U348" s="41"/>
      <c r="V348" s="41"/>
      <c r="W348" s="41"/>
      <c r="X348" s="41"/>
      <c r="Y348" s="41"/>
      <c r="Z348" s="41"/>
      <c r="AA348" s="41"/>
      <c r="AB348" s="41"/>
      <c r="AC348" s="41"/>
      <c r="AD348" s="41"/>
      <c r="AE348" s="41"/>
      <c r="AR348" s="226" t="s">
        <v>198</v>
      </c>
      <c r="AT348" s="226" t="s">
        <v>199</v>
      </c>
      <c r="AU348" s="226" t="s">
        <v>81</v>
      </c>
      <c r="AY348" s="20" t="s">
        <v>142</v>
      </c>
      <c r="BE348" s="227">
        <f>IF(N348="základní",J348,0)</f>
        <v>0</v>
      </c>
      <c r="BF348" s="227">
        <f>IF(N348="snížená",J348,0)</f>
        <v>0</v>
      </c>
      <c r="BG348" s="227">
        <f>IF(N348="zákl. přenesená",J348,0)</f>
        <v>0</v>
      </c>
      <c r="BH348" s="227">
        <f>IF(N348="sníž. přenesená",J348,0)</f>
        <v>0</v>
      </c>
      <c r="BI348" s="227">
        <f>IF(N348="nulová",J348,0)</f>
        <v>0</v>
      </c>
      <c r="BJ348" s="20" t="s">
        <v>77</v>
      </c>
      <c r="BK348" s="227">
        <f>ROUND(I348*H348,2)</f>
        <v>0</v>
      </c>
      <c r="BL348" s="20" t="s">
        <v>149</v>
      </c>
      <c r="BM348" s="226" t="s">
        <v>519</v>
      </c>
    </row>
    <row r="349" s="2" customFormat="1">
      <c r="A349" s="41"/>
      <c r="B349" s="42"/>
      <c r="C349" s="43"/>
      <c r="D349" s="228" t="s">
        <v>151</v>
      </c>
      <c r="E349" s="43"/>
      <c r="F349" s="229" t="s">
        <v>518</v>
      </c>
      <c r="G349" s="43"/>
      <c r="H349" s="43"/>
      <c r="I349" s="230"/>
      <c r="J349" s="43"/>
      <c r="K349" s="43"/>
      <c r="L349" s="47"/>
      <c r="M349" s="231"/>
      <c r="N349" s="232"/>
      <c r="O349" s="87"/>
      <c r="P349" s="87"/>
      <c r="Q349" s="87"/>
      <c r="R349" s="87"/>
      <c r="S349" s="87"/>
      <c r="T349" s="88"/>
      <c r="U349" s="41"/>
      <c r="V349" s="41"/>
      <c r="W349" s="41"/>
      <c r="X349" s="41"/>
      <c r="Y349" s="41"/>
      <c r="Z349" s="41"/>
      <c r="AA349" s="41"/>
      <c r="AB349" s="41"/>
      <c r="AC349" s="41"/>
      <c r="AD349" s="41"/>
      <c r="AE349" s="41"/>
      <c r="AT349" s="20" t="s">
        <v>151</v>
      </c>
      <c r="AU349" s="20" t="s">
        <v>81</v>
      </c>
    </row>
    <row r="350" s="14" customFormat="1">
      <c r="A350" s="14"/>
      <c r="B350" s="245"/>
      <c r="C350" s="246"/>
      <c r="D350" s="228" t="s">
        <v>173</v>
      </c>
      <c r="E350" s="246"/>
      <c r="F350" s="248" t="s">
        <v>520</v>
      </c>
      <c r="G350" s="246"/>
      <c r="H350" s="249">
        <v>88.988</v>
      </c>
      <c r="I350" s="250"/>
      <c r="J350" s="246"/>
      <c r="K350" s="246"/>
      <c r="L350" s="251"/>
      <c r="M350" s="252"/>
      <c r="N350" s="253"/>
      <c r="O350" s="253"/>
      <c r="P350" s="253"/>
      <c r="Q350" s="253"/>
      <c r="R350" s="253"/>
      <c r="S350" s="253"/>
      <c r="T350" s="254"/>
      <c r="U350" s="14"/>
      <c r="V350" s="14"/>
      <c r="W350" s="14"/>
      <c r="X350" s="14"/>
      <c r="Y350" s="14"/>
      <c r="Z350" s="14"/>
      <c r="AA350" s="14"/>
      <c r="AB350" s="14"/>
      <c r="AC350" s="14"/>
      <c r="AD350" s="14"/>
      <c r="AE350" s="14"/>
      <c r="AT350" s="255" t="s">
        <v>173</v>
      </c>
      <c r="AU350" s="255" t="s">
        <v>81</v>
      </c>
      <c r="AV350" s="14" t="s">
        <v>81</v>
      </c>
      <c r="AW350" s="14" t="s">
        <v>4</v>
      </c>
      <c r="AX350" s="14" t="s">
        <v>77</v>
      </c>
      <c r="AY350" s="255" t="s">
        <v>142</v>
      </c>
    </row>
    <row r="351" s="2" customFormat="1" ht="16.5" customHeight="1">
      <c r="A351" s="41"/>
      <c r="B351" s="42"/>
      <c r="C351" s="215" t="s">
        <v>521</v>
      </c>
      <c r="D351" s="215" t="s">
        <v>144</v>
      </c>
      <c r="E351" s="216" t="s">
        <v>522</v>
      </c>
      <c r="F351" s="217" t="s">
        <v>523</v>
      </c>
      <c r="G351" s="218" t="s">
        <v>163</v>
      </c>
      <c r="H351" s="219">
        <v>490.67000000000002</v>
      </c>
      <c r="I351" s="220"/>
      <c r="J351" s="221">
        <f>ROUND(I351*H351,2)</f>
        <v>0</v>
      </c>
      <c r="K351" s="217" t="s">
        <v>148</v>
      </c>
      <c r="L351" s="47"/>
      <c r="M351" s="222" t="s">
        <v>19</v>
      </c>
      <c r="N351" s="223" t="s">
        <v>44</v>
      </c>
      <c r="O351" s="87"/>
      <c r="P351" s="224">
        <f>O351*H351</f>
        <v>0</v>
      </c>
      <c r="Q351" s="224">
        <v>0</v>
      </c>
      <c r="R351" s="224">
        <f>Q351*H351</f>
        <v>0</v>
      </c>
      <c r="S351" s="224">
        <v>0</v>
      </c>
      <c r="T351" s="225">
        <f>S351*H351</f>
        <v>0</v>
      </c>
      <c r="U351" s="41"/>
      <c r="V351" s="41"/>
      <c r="W351" s="41"/>
      <c r="X351" s="41"/>
      <c r="Y351" s="41"/>
      <c r="Z351" s="41"/>
      <c r="AA351" s="41"/>
      <c r="AB351" s="41"/>
      <c r="AC351" s="41"/>
      <c r="AD351" s="41"/>
      <c r="AE351" s="41"/>
      <c r="AR351" s="226" t="s">
        <v>149</v>
      </c>
      <c r="AT351" s="226" t="s">
        <v>144</v>
      </c>
      <c r="AU351" s="226" t="s">
        <v>81</v>
      </c>
      <c r="AY351" s="20" t="s">
        <v>142</v>
      </c>
      <c r="BE351" s="227">
        <f>IF(N351="základní",J351,0)</f>
        <v>0</v>
      </c>
      <c r="BF351" s="227">
        <f>IF(N351="snížená",J351,0)</f>
        <v>0</v>
      </c>
      <c r="BG351" s="227">
        <f>IF(N351="zákl. přenesená",J351,0)</f>
        <v>0</v>
      </c>
      <c r="BH351" s="227">
        <f>IF(N351="sníž. přenesená",J351,0)</f>
        <v>0</v>
      </c>
      <c r="BI351" s="227">
        <f>IF(N351="nulová",J351,0)</f>
        <v>0</v>
      </c>
      <c r="BJ351" s="20" t="s">
        <v>77</v>
      </c>
      <c r="BK351" s="227">
        <f>ROUND(I351*H351,2)</f>
        <v>0</v>
      </c>
      <c r="BL351" s="20" t="s">
        <v>149</v>
      </c>
      <c r="BM351" s="226" t="s">
        <v>524</v>
      </c>
    </row>
    <row r="352" s="2" customFormat="1">
      <c r="A352" s="41"/>
      <c r="B352" s="42"/>
      <c r="C352" s="43"/>
      <c r="D352" s="228" t="s">
        <v>151</v>
      </c>
      <c r="E352" s="43"/>
      <c r="F352" s="229" t="s">
        <v>525</v>
      </c>
      <c r="G352" s="43"/>
      <c r="H352" s="43"/>
      <c r="I352" s="230"/>
      <c r="J352" s="43"/>
      <c r="K352" s="43"/>
      <c r="L352" s="47"/>
      <c r="M352" s="231"/>
      <c r="N352" s="232"/>
      <c r="O352" s="87"/>
      <c r="P352" s="87"/>
      <c r="Q352" s="87"/>
      <c r="R352" s="87"/>
      <c r="S352" s="87"/>
      <c r="T352" s="88"/>
      <c r="U352" s="41"/>
      <c r="V352" s="41"/>
      <c r="W352" s="41"/>
      <c r="X352" s="41"/>
      <c r="Y352" s="41"/>
      <c r="Z352" s="41"/>
      <c r="AA352" s="41"/>
      <c r="AB352" s="41"/>
      <c r="AC352" s="41"/>
      <c r="AD352" s="41"/>
      <c r="AE352" s="41"/>
      <c r="AT352" s="20" t="s">
        <v>151</v>
      </c>
      <c r="AU352" s="20" t="s">
        <v>81</v>
      </c>
    </row>
    <row r="353" s="2" customFormat="1">
      <c r="A353" s="41"/>
      <c r="B353" s="42"/>
      <c r="C353" s="43"/>
      <c r="D353" s="233" t="s">
        <v>153</v>
      </c>
      <c r="E353" s="43"/>
      <c r="F353" s="234" t="s">
        <v>526</v>
      </c>
      <c r="G353" s="43"/>
      <c r="H353" s="43"/>
      <c r="I353" s="230"/>
      <c r="J353" s="43"/>
      <c r="K353" s="43"/>
      <c r="L353" s="47"/>
      <c r="M353" s="231"/>
      <c r="N353" s="232"/>
      <c r="O353" s="87"/>
      <c r="P353" s="87"/>
      <c r="Q353" s="87"/>
      <c r="R353" s="87"/>
      <c r="S353" s="87"/>
      <c r="T353" s="88"/>
      <c r="U353" s="41"/>
      <c r="V353" s="41"/>
      <c r="W353" s="41"/>
      <c r="X353" s="41"/>
      <c r="Y353" s="41"/>
      <c r="Z353" s="41"/>
      <c r="AA353" s="41"/>
      <c r="AB353" s="41"/>
      <c r="AC353" s="41"/>
      <c r="AD353" s="41"/>
      <c r="AE353" s="41"/>
      <c r="AT353" s="20" t="s">
        <v>153</v>
      </c>
      <c r="AU353" s="20" t="s">
        <v>81</v>
      </c>
    </row>
    <row r="354" s="2" customFormat="1" ht="21.75" customHeight="1">
      <c r="A354" s="41"/>
      <c r="B354" s="42"/>
      <c r="C354" s="267" t="s">
        <v>527</v>
      </c>
      <c r="D354" s="267" t="s">
        <v>199</v>
      </c>
      <c r="E354" s="268" t="s">
        <v>528</v>
      </c>
      <c r="F354" s="269" t="s">
        <v>529</v>
      </c>
      <c r="G354" s="270" t="s">
        <v>163</v>
      </c>
      <c r="H354" s="271">
        <v>168.90299999999999</v>
      </c>
      <c r="I354" s="272"/>
      <c r="J354" s="273">
        <f>ROUND(I354*H354,2)</f>
        <v>0</v>
      </c>
      <c r="K354" s="269" t="s">
        <v>148</v>
      </c>
      <c r="L354" s="274"/>
      <c r="M354" s="275" t="s">
        <v>19</v>
      </c>
      <c r="N354" s="276" t="s">
        <v>44</v>
      </c>
      <c r="O354" s="87"/>
      <c r="P354" s="224">
        <f>O354*H354</f>
        <v>0</v>
      </c>
      <c r="Q354" s="224">
        <v>0.00012</v>
      </c>
      <c r="R354" s="224">
        <f>Q354*H354</f>
        <v>0.020268359999999999</v>
      </c>
      <c r="S354" s="224">
        <v>0</v>
      </c>
      <c r="T354" s="225">
        <f>S354*H354</f>
        <v>0</v>
      </c>
      <c r="U354" s="41"/>
      <c r="V354" s="41"/>
      <c r="W354" s="41"/>
      <c r="X354" s="41"/>
      <c r="Y354" s="41"/>
      <c r="Z354" s="41"/>
      <c r="AA354" s="41"/>
      <c r="AB354" s="41"/>
      <c r="AC354" s="41"/>
      <c r="AD354" s="41"/>
      <c r="AE354" s="41"/>
      <c r="AR354" s="226" t="s">
        <v>198</v>
      </c>
      <c r="AT354" s="226" t="s">
        <v>199</v>
      </c>
      <c r="AU354" s="226" t="s">
        <v>81</v>
      </c>
      <c r="AY354" s="20" t="s">
        <v>142</v>
      </c>
      <c r="BE354" s="227">
        <f>IF(N354="základní",J354,0)</f>
        <v>0</v>
      </c>
      <c r="BF354" s="227">
        <f>IF(N354="snížená",J354,0)</f>
        <v>0</v>
      </c>
      <c r="BG354" s="227">
        <f>IF(N354="zákl. přenesená",J354,0)</f>
        <v>0</v>
      </c>
      <c r="BH354" s="227">
        <f>IF(N354="sníž. přenesená",J354,0)</f>
        <v>0</v>
      </c>
      <c r="BI354" s="227">
        <f>IF(N354="nulová",J354,0)</f>
        <v>0</v>
      </c>
      <c r="BJ354" s="20" t="s">
        <v>77</v>
      </c>
      <c r="BK354" s="227">
        <f>ROUND(I354*H354,2)</f>
        <v>0</v>
      </c>
      <c r="BL354" s="20" t="s">
        <v>149</v>
      </c>
      <c r="BM354" s="226" t="s">
        <v>530</v>
      </c>
    </row>
    <row r="355" s="2" customFormat="1">
      <c r="A355" s="41"/>
      <c r="B355" s="42"/>
      <c r="C355" s="43"/>
      <c r="D355" s="228" t="s">
        <v>151</v>
      </c>
      <c r="E355" s="43"/>
      <c r="F355" s="229" t="s">
        <v>529</v>
      </c>
      <c r="G355" s="43"/>
      <c r="H355" s="43"/>
      <c r="I355" s="230"/>
      <c r="J355" s="43"/>
      <c r="K355" s="43"/>
      <c r="L355" s="47"/>
      <c r="M355" s="231"/>
      <c r="N355" s="232"/>
      <c r="O355" s="87"/>
      <c r="P355" s="87"/>
      <c r="Q355" s="87"/>
      <c r="R355" s="87"/>
      <c r="S355" s="87"/>
      <c r="T355" s="88"/>
      <c r="U355" s="41"/>
      <c r="V355" s="41"/>
      <c r="W355" s="41"/>
      <c r="X355" s="41"/>
      <c r="Y355" s="41"/>
      <c r="Z355" s="41"/>
      <c r="AA355" s="41"/>
      <c r="AB355" s="41"/>
      <c r="AC355" s="41"/>
      <c r="AD355" s="41"/>
      <c r="AE355" s="41"/>
      <c r="AT355" s="20" t="s">
        <v>151</v>
      </c>
      <c r="AU355" s="20" t="s">
        <v>81</v>
      </c>
    </row>
    <row r="356" s="13" customFormat="1">
      <c r="A356" s="13"/>
      <c r="B356" s="235"/>
      <c r="C356" s="236"/>
      <c r="D356" s="228" t="s">
        <v>173</v>
      </c>
      <c r="E356" s="237" t="s">
        <v>19</v>
      </c>
      <c r="F356" s="238" t="s">
        <v>468</v>
      </c>
      <c r="G356" s="236"/>
      <c r="H356" s="237" t="s">
        <v>19</v>
      </c>
      <c r="I356" s="239"/>
      <c r="J356" s="236"/>
      <c r="K356" s="236"/>
      <c r="L356" s="240"/>
      <c r="M356" s="241"/>
      <c r="N356" s="242"/>
      <c r="O356" s="242"/>
      <c r="P356" s="242"/>
      <c r="Q356" s="242"/>
      <c r="R356" s="242"/>
      <c r="S356" s="242"/>
      <c r="T356" s="243"/>
      <c r="U356" s="13"/>
      <c r="V356" s="13"/>
      <c r="W356" s="13"/>
      <c r="X356" s="13"/>
      <c r="Y356" s="13"/>
      <c r="Z356" s="13"/>
      <c r="AA356" s="13"/>
      <c r="AB356" s="13"/>
      <c r="AC356" s="13"/>
      <c r="AD356" s="13"/>
      <c r="AE356" s="13"/>
      <c r="AT356" s="244" t="s">
        <v>173</v>
      </c>
      <c r="AU356" s="244" t="s">
        <v>81</v>
      </c>
      <c r="AV356" s="13" t="s">
        <v>77</v>
      </c>
      <c r="AW356" s="13" t="s">
        <v>34</v>
      </c>
      <c r="AX356" s="13" t="s">
        <v>73</v>
      </c>
      <c r="AY356" s="244" t="s">
        <v>142</v>
      </c>
    </row>
    <row r="357" s="14" customFormat="1">
      <c r="A357" s="14"/>
      <c r="B357" s="245"/>
      <c r="C357" s="246"/>
      <c r="D357" s="228" t="s">
        <v>173</v>
      </c>
      <c r="E357" s="247" t="s">
        <v>19</v>
      </c>
      <c r="F357" s="248" t="s">
        <v>469</v>
      </c>
      <c r="G357" s="246"/>
      <c r="H357" s="249">
        <v>126.86</v>
      </c>
      <c r="I357" s="250"/>
      <c r="J357" s="246"/>
      <c r="K357" s="246"/>
      <c r="L357" s="251"/>
      <c r="M357" s="252"/>
      <c r="N357" s="253"/>
      <c r="O357" s="253"/>
      <c r="P357" s="253"/>
      <c r="Q357" s="253"/>
      <c r="R357" s="253"/>
      <c r="S357" s="253"/>
      <c r="T357" s="254"/>
      <c r="U357" s="14"/>
      <c r="V357" s="14"/>
      <c r="W357" s="14"/>
      <c r="X357" s="14"/>
      <c r="Y357" s="14"/>
      <c r="Z357" s="14"/>
      <c r="AA357" s="14"/>
      <c r="AB357" s="14"/>
      <c r="AC357" s="14"/>
      <c r="AD357" s="14"/>
      <c r="AE357" s="14"/>
      <c r="AT357" s="255" t="s">
        <v>173</v>
      </c>
      <c r="AU357" s="255" t="s">
        <v>81</v>
      </c>
      <c r="AV357" s="14" t="s">
        <v>81</v>
      </c>
      <c r="AW357" s="14" t="s">
        <v>34</v>
      </c>
      <c r="AX357" s="14" t="s">
        <v>73</v>
      </c>
      <c r="AY357" s="255" t="s">
        <v>142</v>
      </c>
    </row>
    <row r="358" s="13" customFormat="1">
      <c r="A358" s="13"/>
      <c r="B358" s="235"/>
      <c r="C358" s="236"/>
      <c r="D358" s="228" t="s">
        <v>173</v>
      </c>
      <c r="E358" s="237" t="s">
        <v>19</v>
      </c>
      <c r="F358" s="238" t="s">
        <v>531</v>
      </c>
      <c r="G358" s="236"/>
      <c r="H358" s="237" t="s">
        <v>19</v>
      </c>
      <c r="I358" s="239"/>
      <c r="J358" s="236"/>
      <c r="K358" s="236"/>
      <c r="L358" s="240"/>
      <c r="M358" s="241"/>
      <c r="N358" s="242"/>
      <c r="O358" s="242"/>
      <c r="P358" s="242"/>
      <c r="Q358" s="242"/>
      <c r="R358" s="242"/>
      <c r="S358" s="242"/>
      <c r="T358" s="243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44" t="s">
        <v>173</v>
      </c>
      <c r="AU358" s="244" t="s">
        <v>81</v>
      </c>
      <c r="AV358" s="13" t="s">
        <v>77</v>
      </c>
      <c r="AW358" s="13" t="s">
        <v>34</v>
      </c>
      <c r="AX358" s="13" t="s">
        <v>73</v>
      </c>
      <c r="AY358" s="244" t="s">
        <v>142</v>
      </c>
    </row>
    <row r="359" s="14" customFormat="1">
      <c r="A359" s="14"/>
      <c r="B359" s="245"/>
      <c r="C359" s="246"/>
      <c r="D359" s="228" t="s">
        <v>173</v>
      </c>
      <c r="E359" s="247" t="s">
        <v>19</v>
      </c>
      <c r="F359" s="248" t="s">
        <v>532</v>
      </c>
      <c r="G359" s="246"/>
      <c r="H359" s="249">
        <v>34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173</v>
      </c>
      <c r="AU359" s="255" t="s">
        <v>81</v>
      </c>
      <c r="AV359" s="14" t="s">
        <v>81</v>
      </c>
      <c r="AW359" s="14" t="s">
        <v>34</v>
      </c>
      <c r="AX359" s="14" t="s">
        <v>73</v>
      </c>
      <c r="AY359" s="255" t="s">
        <v>142</v>
      </c>
    </row>
    <row r="360" s="15" customFormat="1">
      <c r="A360" s="15"/>
      <c r="B360" s="256"/>
      <c r="C360" s="257"/>
      <c r="D360" s="228" t="s">
        <v>173</v>
      </c>
      <c r="E360" s="258" t="s">
        <v>19</v>
      </c>
      <c r="F360" s="259" t="s">
        <v>178</v>
      </c>
      <c r="G360" s="257"/>
      <c r="H360" s="260">
        <v>160.86000000000001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6" t="s">
        <v>173</v>
      </c>
      <c r="AU360" s="266" t="s">
        <v>81</v>
      </c>
      <c r="AV360" s="15" t="s">
        <v>149</v>
      </c>
      <c r="AW360" s="15" t="s">
        <v>34</v>
      </c>
      <c r="AX360" s="15" t="s">
        <v>77</v>
      </c>
      <c r="AY360" s="266" t="s">
        <v>142</v>
      </c>
    </row>
    <row r="361" s="14" customFormat="1">
      <c r="A361" s="14"/>
      <c r="B361" s="245"/>
      <c r="C361" s="246"/>
      <c r="D361" s="228" t="s">
        <v>173</v>
      </c>
      <c r="E361" s="246"/>
      <c r="F361" s="248" t="s">
        <v>533</v>
      </c>
      <c r="G361" s="246"/>
      <c r="H361" s="249">
        <v>168.90299999999999</v>
      </c>
      <c r="I361" s="250"/>
      <c r="J361" s="246"/>
      <c r="K361" s="246"/>
      <c r="L361" s="251"/>
      <c r="M361" s="252"/>
      <c r="N361" s="253"/>
      <c r="O361" s="253"/>
      <c r="P361" s="253"/>
      <c r="Q361" s="253"/>
      <c r="R361" s="253"/>
      <c r="S361" s="253"/>
      <c r="T361" s="254"/>
      <c r="U361" s="14"/>
      <c r="V361" s="14"/>
      <c r="W361" s="14"/>
      <c r="X361" s="14"/>
      <c r="Y361" s="14"/>
      <c r="Z361" s="14"/>
      <c r="AA361" s="14"/>
      <c r="AB361" s="14"/>
      <c r="AC361" s="14"/>
      <c r="AD361" s="14"/>
      <c r="AE361" s="14"/>
      <c r="AT361" s="255" t="s">
        <v>173</v>
      </c>
      <c r="AU361" s="255" t="s">
        <v>81</v>
      </c>
      <c r="AV361" s="14" t="s">
        <v>81</v>
      </c>
      <c r="AW361" s="14" t="s">
        <v>4</v>
      </c>
      <c r="AX361" s="14" t="s">
        <v>77</v>
      </c>
      <c r="AY361" s="255" t="s">
        <v>142</v>
      </c>
    </row>
    <row r="362" s="2" customFormat="1" ht="24.15" customHeight="1">
      <c r="A362" s="41"/>
      <c r="B362" s="42"/>
      <c r="C362" s="267" t="s">
        <v>534</v>
      </c>
      <c r="D362" s="267" t="s">
        <v>199</v>
      </c>
      <c r="E362" s="268" t="s">
        <v>535</v>
      </c>
      <c r="F362" s="269" t="s">
        <v>536</v>
      </c>
      <c r="G362" s="270" t="s">
        <v>163</v>
      </c>
      <c r="H362" s="271">
        <v>177.303</v>
      </c>
      <c r="I362" s="272"/>
      <c r="J362" s="273">
        <f>ROUND(I362*H362,2)</f>
        <v>0</v>
      </c>
      <c r="K362" s="269" t="s">
        <v>148</v>
      </c>
      <c r="L362" s="274"/>
      <c r="M362" s="275" t="s">
        <v>19</v>
      </c>
      <c r="N362" s="276" t="s">
        <v>44</v>
      </c>
      <c r="O362" s="87"/>
      <c r="P362" s="224">
        <f>O362*H362</f>
        <v>0</v>
      </c>
      <c r="Q362" s="224">
        <v>4.0000000000000003E-05</v>
      </c>
      <c r="R362" s="224">
        <f>Q362*H362</f>
        <v>0.0070921200000000004</v>
      </c>
      <c r="S362" s="224">
        <v>0</v>
      </c>
      <c r="T362" s="225">
        <f>S362*H362</f>
        <v>0</v>
      </c>
      <c r="U362" s="41"/>
      <c r="V362" s="41"/>
      <c r="W362" s="41"/>
      <c r="X362" s="41"/>
      <c r="Y362" s="41"/>
      <c r="Z362" s="41"/>
      <c r="AA362" s="41"/>
      <c r="AB362" s="41"/>
      <c r="AC362" s="41"/>
      <c r="AD362" s="41"/>
      <c r="AE362" s="41"/>
      <c r="AR362" s="226" t="s">
        <v>198</v>
      </c>
      <c r="AT362" s="226" t="s">
        <v>199</v>
      </c>
      <c r="AU362" s="226" t="s">
        <v>81</v>
      </c>
      <c r="AY362" s="20" t="s">
        <v>142</v>
      </c>
      <c r="BE362" s="227">
        <f>IF(N362="základní",J362,0)</f>
        <v>0</v>
      </c>
      <c r="BF362" s="227">
        <f>IF(N362="snížená",J362,0)</f>
        <v>0</v>
      </c>
      <c r="BG362" s="227">
        <f>IF(N362="zákl. přenesená",J362,0)</f>
        <v>0</v>
      </c>
      <c r="BH362" s="227">
        <f>IF(N362="sníž. přenesená",J362,0)</f>
        <v>0</v>
      </c>
      <c r="BI362" s="227">
        <f>IF(N362="nulová",J362,0)</f>
        <v>0</v>
      </c>
      <c r="BJ362" s="20" t="s">
        <v>77</v>
      </c>
      <c r="BK362" s="227">
        <f>ROUND(I362*H362,2)</f>
        <v>0</v>
      </c>
      <c r="BL362" s="20" t="s">
        <v>149</v>
      </c>
      <c r="BM362" s="226" t="s">
        <v>537</v>
      </c>
    </row>
    <row r="363" s="2" customFormat="1">
      <c r="A363" s="41"/>
      <c r="B363" s="42"/>
      <c r="C363" s="43"/>
      <c r="D363" s="228" t="s">
        <v>151</v>
      </c>
      <c r="E363" s="43"/>
      <c r="F363" s="229" t="s">
        <v>536</v>
      </c>
      <c r="G363" s="43"/>
      <c r="H363" s="43"/>
      <c r="I363" s="230"/>
      <c r="J363" s="43"/>
      <c r="K363" s="43"/>
      <c r="L363" s="47"/>
      <c r="M363" s="231"/>
      <c r="N363" s="232"/>
      <c r="O363" s="87"/>
      <c r="P363" s="87"/>
      <c r="Q363" s="87"/>
      <c r="R363" s="87"/>
      <c r="S363" s="87"/>
      <c r="T363" s="88"/>
      <c r="U363" s="41"/>
      <c r="V363" s="41"/>
      <c r="W363" s="41"/>
      <c r="X363" s="41"/>
      <c r="Y363" s="41"/>
      <c r="Z363" s="41"/>
      <c r="AA363" s="41"/>
      <c r="AB363" s="41"/>
      <c r="AC363" s="41"/>
      <c r="AD363" s="41"/>
      <c r="AE363" s="41"/>
      <c r="AT363" s="20" t="s">
        <v>151</v>
      </c>
      <c r="AU363" s="20" t="s">
        <v>81</v>
      </c>
    </row>
    <row r="364" s="14" customFormat="1">
      <c r="A364" s="14"/>
      <c r="B364" s="245"/>
      <c r="C364" s="246"/>
      <c r="D364" s="228" t="s">
        <v>173</v>
      </c>
      <c r="E364" s="247" t="s">
        <v>19</v>
      </c>
      <c r="F364" s="248" t="s">
        <v>538</v>
      </c>
      <c r="G364" s="246"/>
      <c r="H364" s="249">
        <v>168.86000000000001</v>
      </c>
      <c r="I364" s="250"/>
      <c r="J364" s="246"/>
      <c r="K364" s="246"/>
      <c r="L364" s="251"/>
      <c r="M364" s="252"/>
      <c r="N364" s="253"/>
      <c r="O364" s="253"/>
      <c r="P364" s="253"/>
      <c r="Q364" s="253"/>
      <c r="R364" s="253"/>
      <c r="S364" s="253"/>
      <c r="T364" s="254"/>
      <c r="U364" s="14"/>
      <c r="V364" s="14"/>
      <c r="W364" s="14"/>
      <c r="X364" s="14"/>
      <c r="Y364" s="14"/>
      <c r="Z364" s="14"/>
      <c r="AA364" s="14"/>
      <c r="AB364" s="14"/>
      <c r="AC364" s="14"/>
      <c r="AD364" s="14"/>
      <c r="AE364" s="14"/>
      <c r="AT364" s="255" t="s">
        <v>173</v>
      </c>
      <c r="AU364" s="255" t="s">
        <v>81</v>
      </c>
      <c r="AV364" s="14" t="s">
        <v>81</v>
      </c>
      <c r="AW364" s="14" t="s">
        <v>34</v>
      </c>
      <c r="AX364" s="14" t="s">
        <v>77</v>
      </c>
      <c r="AY364" s="255" t="s">
        <v>142</v>
      </c>
    </row>
    <row r="365" s="14" customFormat="1">
      <c r="A365" s="14"/>
      <c r="B365" s="245"/>
      <c r="C365" s="246"/>
      <c r="D365" s="228" t="s">
        <v>173</v>
      </c>
      <c r="E365" s="246"/>
      <c r="F365" s="248" t="s">
        <v>539</v>
      </c>
      <c r="G365" s="246"/>
      <c r="H365" s="249">
        <v>177.303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173</v>
      </c>
      <c r="AU365" s="255" t="s">
        <v>81</v>
      </c>
      <c r="AV365" s="14" t="s">
        <v>81</v>
      </c>
      <c r="AW365" s="14" t="s">
        <v>4</v>
      </c>
      <c r="AX365" s="14" t="s">
        <v>77</v>
      </c>
      <c r="AY365" s="255" t="s">
        <v>142</v>
      </c>
    </row>
    <row r="366" s="2" customFormat="1" ht="24.15" customHeight="1">
      <c r="A366" s="41"/>
      <c r="B366" s="42"/>
      <c r="C366" s="267" t="s">
        <v>540</v>
      </c>
      <c r="D366" s="267" t="s">
        <v>199</v>
      </c>
      <c r="E366" s="268" t="s">
        <v>541</v>
      </c>
      <c r="F366" s="269" t="s">
        <v>542</v>
      </c>
      <c r="G366" s="270" t="s">
        <v>163</v>
      </c>
      <c r="H366" s="271">
        <v>109.148</v>
      </c>
      <c r="I366" s="272"/>
      <c r="J366" s="273">
        <f>ROUND(I366*H366,2)</f>
        <v>0</v>
      </c>
      <c r="K366" s="269" t="s">
        <v>148</v>
      </c>
      <c r="L366" s="274"/>
      <c r="M366" s="275" t="s">
        <v>19</v>
      </c>
      <c r="N366" s="276" t="s">
        <v>44</v>
      </c>
      <c r="O366" s="87"/>
      <c r="P366" s="224">
        <f>O366*H366</f>
        <v>0</v>
      </c>
      <c r="Q366" s="224">
        <v>0.00029999999999999997</v>
      </c>
      <c r="R366" s="224">
        <f>Q366*H366</f>
        <v>0.032744399999999993</v>
      </c>
      <c r="S366" s="224">
        <v>0</v>
      </c>
      <c r="T366" s="225">
        <f>S366*H366</f>
        <v>0</v>
      </c>
      <c r="U366" s="41"/>
      <c r="V366" s="41"/>
      <c r="W366" s="41"/>
      <c r="X366" s="41"/>
      <c r="Y366" s="41"/>
      <c r="Z366" s="41"/>
      <c r="AA366" s="41"/>
      <c r="AB366" s="41"/>
      <c r="AC366" s="41"/>
      <c r="AD366" s="41"/>
      <c r="AE366" s="41"/>
      <c r="AR366" s="226" t="s">
        <v>198</v>
      </c>
      <c r="AT366" s="226" t="s">
        <v>199</v>
      </c>
      <c r="AU366" s="226" t="s">
        <v>81</v>
      </c>
      <c r="AY366" s="20" t="s">
        <v>142</v>
      </c>
      <c r="BE366" s="227">
        <f>IF(N366="základní",J366,0)</f>
        <v>0</v>
      </c>
      <c r="BF366" s="227">
        <f>IF(N366="snížená",J366,0)</f>
        <v>0</v>
      </c>
      <c r="BG366" s="227">
        <f>IF(N366="zákl. přenesená",J366,0)</f>
        <v>0</v>
      </c>
      <c r="BH366" s="227">
        <f>IF(N366="sníž. přenesená",J366,0)</f>
        <v>0</v>
      </c>
      <c r="BI366" s="227">
        <f>IF(N366="nulová",J366,0)</f>
        <v>0</v>
      </c>
      <c r="BJ366" s="20" t="s">
        <v>77</v>
      </c>
      <c r="BK366" s="227">
        <f>ROUND(I366*H366,2)</f>
        <v>0</v>
      </c>
      <c r="BL366" s="20" t="s">
        <v>149</v>
      </c>
      <c r="BM366" s="226" t="s">
        <v>543</v>
      </c>
    </row>
    <row r="367" s="2" customFormat="1">
      <c r="A367" s="41"/>
      <c r="B367" s="42"/>
      <c r="C367" s="43"/>
      <c r="D367" s="228" t="s">
        <v>151</v>
      </c>
      <c r="E367" s="43"/>
      <c r="F367" s="229" t="s">
        <v>542</v>
      </c>
      <c r="G367" s="43"/>
      <c r="H367" s="43"/>
      <c r="I367" s="230"/>
      <c r="J367" s="43"/>
      <c r="K367" s="43"/>
      <c r="L367" s="47"/>
      <c r="M367" s="231"/>
      <c r="N367" s="232"/>
      <c r="O367" s="87"/>
      <c r="P367" s="87"/>
      <c r="Q367" s="87"/>
      <c r="R367" s="87"/>
      <c r="S367" s="87"/>
      <c r="T367" s="88"/>
      <c r="U367" s="41"/>
      <c r="V367" s="41"/>
      <c r="W367" s="41"/>
      <c r="X367" s="41"/>
      <c r="Y367" s="41"/>
      <c r="Z367" s="41"/>
      <c r="AA367" s="41"/>
      <c r="AB367" s="41"/>
      <c r="AC367" s="41"/>
      <c r="AD367" s="41"/>
      <c r="AE367" s="41"/>
      <c r="AT367" s="20" t="s">
        <v>151</v>
      </c>
      <c r="AU367" s="20" t="s">
        <v>81</v>
      </c>
    </row>
    <row r="368" s="13" customFormat="1">
      <c r="A368" s="13"/>
      <c r="B368" s="235"/>
      <c r="C368" s="236"/>
      <c r="D368" s="228" t="s">
        <v>173</v>
      </c>
      <c r="E368" s="237" t="s">
        <v>19</v>
      </c>
      <c r="F368" s="238" t="s">
        <v>466</v>
      </c>
      <c r="G368" s="236"/>
      <c r="H368" s="237" t="s">
        <v>19</v>
      </c>
      <c r="I368" s="239"/>
      <c r="J368" s="236"/>
      <c r="K368" s="236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173</v>
      </c>
      <c r="AU368" s="244" t="s">
        <v>81</v>
      </c>
      <c r="AV368" s="13" t="s">
        <v>77</v>
      </c>
      <c r="AW368" s="13" t="s">
        <v>34</v>
      </c>
      <c r="AX368" s="13" t="s">
        <v>73</v>
      </c>
      <c r="AY368" s="244" t="s">
        <v>142</v>
      </c>
    </row>
    <row r="369" s="14" customFormat="1">
      <c r="A369" s="14"/>
      <c r="B369" s="245"/>
      <c r="C369" s="246"/>
      <c r="D369" s="228" t="s">
        <v>173</v>
      </c>
      <c r="E369" s="247" t="s">
        <v>19</v>
      </c>
      <c r="F369" s="248" t="s">
        <v>467</v>
      </c>
      <c r="G369" s="246"/>
      <c r="H369" s="249">
        <v>42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173</v>
      </c>
      <c r="AU369" s="255" t="s">
        <v>81</v>
      </c>
      <c r="AV369" s="14" t="s">
        <v>81</v>
      </c>
      <c r="AW369" s="14" t="s">
        <v>34</v>
      </c>
      <c r="AX369" s="14" t="s">
        <v>73</v>
      </c>
      <c r="AY369" s="255" t="s">
        <v>142</v>
      </c>
    </row>
    <row r="370" s="13" customFormat="1">
      <c r="A370" s="13"/>
      <c r="B370" s="235"/>
      <c r="C370" s="236"/>
      <c r="D370" s="228" t="s">
        <v>173</v>
      </c>
      <c r="E370" s="237" t="s">
        <v>19</v>
      </c>
      <c r="F370" s="238" t="s">
        <v>531</v>
      </c>
      <c r="G370" s="236"/>
      <c r="H370" s="237" t="s">
        <v>19</v>
      </c>
      <c r="I370" s="239"/>
      <c r="J370" s="236"/>
      <c r="K370" s="236"/>
      <c r="L370" s="240"/>
      <c r="M370" s="241"/>
      <c r="N370" s="242"/>
      <c r="O370" s="242"/>
      <c r="P370" s="242"/>
      <c r="Q370" s="242"/>
      <c r="R370" s="242"/>
      <c r="S370" s="242"/>
      <c r="T370" s="243"/>
      <c r="U370" s="13"/>
      <c r="V370" s="13"/>
      <c r="W370" s="13"/>
      <c r="X370" s="13"/>
      <c r="Y370" s="13"/>
      <c r="Z370" s="13"/>
      <c r="AA370" s="13"/>
      <c r="AB370" s="13"/>
      <c r="AC370" s="13"/>
      <c r="AD370" s="13"/>
      <c r="AE370" s="13"/>
      <c r="AT370" s="244" t="s">
        <v>173</v>
      </c>
      <c r="AU370" s="244" t="s">
        <v>81</v>
      </c>
      <c r="AV370" s="13" t="s">
        <v>77</v>
      </c>
      <c r="AW370" s="13" t="s">
        <v>34</v>
      </c>
      <c r="AX370" s="13" t="s">
        <v>73</v>
      </c>
      <c r="AY370" s="244" t="s">
        <v>142</v>
      </c>
    </row>
    <row r="371" s="14" customFormat="1">
      <c r="A371" s="14"/>
      <c r="B371" s="245"/>
      <c r="C371" s="246"/>
      <c r="D371" s="228" t="s">
        <v>173</v>
      </c>
      <c r="E371" s="247" t="s">
        <v>19</v>
      </c>
      <c r="F371" s="248" t="s">
        <v>544</v>
      </c>
      <c r="G371" s="246"/>
      <c r="H371" s="249">
        <v>61.950000000000003</v>
      </c>
      <c r="I371" s="250"/>
      <c r="J371" s="246"/>
      <c r="K371" s="246"/>
      <c r="L371" s="251"/>
      <c r="M371" s="252"/>
      <c r="N371" s="253"/>
      <c r="O371" s="253"/>
      <c r="P371" s="253"/>
      <c r="Q371" s="253"/>
      <c r="R371" s="253"/>
      <c r="S371" s="253"/>
      <c r="T371" s="254"/>
      <c r="U371" s="14"/>
      <c r="V371" s="14"/>
      <c r="W371" s="14"/>
      <c r="X371" s="14"/>
      <c r="Y371" s="14"/>
      <c r="Z371" s="14"/>
      <c r="AA371" s="14"/>
      <c r="AB371" s="14"/>
      <c r="AC371" s="14"/>
      <c r="AD371" s="14"/>
      <c r="AE371" s="14"/>
      <c r="AT371" s="255" t="s">
        <v>173</v>
      </c>
      <c r="AU371" s="255" t="s">
        <v>81</v>
      </c>
      <c r="AV371" s="14" t="s">
        <v>81</v>
      </c>
      <c r="AW371" s="14" t="s">
        <v>34</v>
      </c>
      <c r="AX371" s="14" t="s">
        <v>73</v>
      </c>
      <c r="AY371" s="255" t="s">
        <v>142</v>
      </c>
    </row>
    <row r="372" s="15" customFormat="1">
      <c r="A372" s="15"/>
      <c r="B372" s="256"/>
      <c r="C372" s="257"/>
      <c r="D372" s="228" t="s">
        <v>173</v>
      </c>
      <c r="E372" s="258" t="s">
        <v>19</v>
      </c>
      <c r="F372" s="259" t="s">
        <v>178</v>
      </c>
      <c r="G372" s="257"/>
      <c r="H372" s="260">
        <v>103.95</v>
      </c>
      <c r="I372" s="261"/>
      <c r="J372" s="257"/>
      <c r="K372" s="257"/>
      <c r="L372" s="262"/>
      <c r="M372" s="263"/>
      <c r="N372" s="264"/>
      <c r="O372" s="264"/>
      <c r="P372" s="264"/>
      <c r="Q372" s="264"/>
      <c r="R372" s="264"/>
      <c r="S372" s="264"/>
      <c r="T372" s="265"/>
      <c r="U372" s="15"/>
      <c r="V372" s="15"/>
      <c r="W372" s="15"/>
      <c r="X372" s="15"/>
      <c r="Y372" s="15"/>
      <c r="Z372" s="15"/>
      <c r="AA372" s="15"/>
      <c r="AB372" s="15"/>
      <c r="AC372" s="15"/>
      <c r="AD372" s="15"/>
      <c r="AE372" s="15"/>
      <c r="AT372" s="266" t="s">
        <v>173</v>
      </c>
      <c r="AU372" s="266" t="s">
        <v>81</v>
      </c>
      <c r="AV372" s="15" t="s">
        <v>149</v>
      </c>
      <c r="AW372" s="15" t="s">
        <v>34</v>
      </c>
      <c r="AX372" s="15" t="s">
        <v>77</v>
      </c>
      <c r="AY372" s="266" t="s">
        <v>142</v>
      </c>
    </row>
    <row r="373" s="14" customFormat="1">
      <c r="A373" s="14"/>
      <c r="B373" s="245"/>
      <c r="C373" s="246"/>
      <c r="D373" s="228" t="s">
        <v>173</v>
      </c>
      <c r="E373" s="246"/>
      <c r="F373" s="248" t="s">
        <v>545</v>
      </c>
      <c r="G373" s="246"/>
      <c r="H373" s="249">
        <v>109.148</v>
      </c>
      <c r="I373" s="250"/>
      <c r="J373" s="246"/>
      <c r="K373" s="246"/>
      <c r="L373" s="251"/>
      <c r="M373" s="252"/>
      <c r="N373" s="253"/>
      <c r="O373" s="253"/>
      <c r="P373" s="253"/>
      <c r="Q373" s="253"/>
      <c r="R373" s="253"/>
      <c r="S373" s="253"/>
      <c r="T373" s="254"/>
      <c r="U373" s="14"/>
      <c r="V373" s="14"/>
      <c r="W373" s="14"/>
      <c r="X373" s="14"/>
      <c r="Y373" s="14"/>
      <c r="Z373" s="14"/>
      <c r="AA373" s="14"/>
      <c r="AB373" s="14"/>
      <c r="AC373" s="14"/>
      <c r="AD373" s="14"/>
      <c r="AE373" s="14"/>
      <c r="AT373" s="255" t="s">
        <v>173</v>
      </c>
      <c r="AU373" s="255" t="s">
        <v>81</v>
      </c>
      <c r="AV373" s="14" t="s">
        <v>81</v>
      </c>
      <c r="AW373" s="14" t="s">
        <v>4</v>
      </c>
      <c r="AX373" s="14" t="s">
        <v>77</v>
      </c>
      <c r="AY373" s="255" t="s">
        <v>142</v>
      </c>
    </row>
    <row r="374" s="2" customFormat="1" ht="21.75" customHeight="1">
      <c r="A374" s="41"/>
      <c r="B374" s="42"/>
      <c r="C374" s="267" t="s">
        <v>546</v>
      </c>
      <c r="D374" s="267" t="s">
        <v>199</v>
      </c>
      <c r="E374" s="268" t="s">
        <v>547</v>
      </c>
      <c r="F374" s="269" t="s">
        <v>548</v>
      </c>
      <c r="G374" s="270" t="s">
        <v>163</v>
      </c>
      <c r="H374" s="271">
        <v>42</v>
      </c>
      <c r="I374" s="272"/>
      <c r="J374" s="273">
        <f>ROUND(I374*H374,2)</f>
        <v>0</v>
      </c>
      <c r="K374" s="269" t="s">
        <v>148</v>
      </c>
      <c r="L374" s="274"/>
      <c r="M374" s="275" t="s">
        <v>19</v>
      </c>
      <c r="N374" s="276" t="s">
        <v>44</v>
      </c>
      <c r="O374" s="87"/>
      <c r="P374" s="224">
        <f>O374*H374</f>
        <v>0</v>
      </c>
      <c r="Q374" s="224">
        <v>0.00020000000000000001</v>
      </c>
      <c r="R374" s="224">
        <f>Q374*H374</f>
        <v>0.0084000000000000012</v>
      </c>
      <c r="S374" s="224">
        <v>0</v>
      </c>
      <c r="T374" s="225">
        <f>S374*H374</f>
        <v>0</v>
      </c>
      <c r="U374" s="41"/>
      <c r="V374" s="41"/>
      <c r="W374" s="41"/>
      <c r="X374" s="41"/>
      <c r="Y374" s="41"/>
      <c r="Z374" s="41"/>
      <c r="AA374" s="41"/>
      <c r="AB374" s="41"/>
      <c r="AC374" s="41"/>
      <c r="AD374" s="41"/>
      <c r="AE374" s="41"/>
      <c r="AR374" s="226" t="s">
        <v>198</v>
      </c>
      <c r="AT374" s="226" t="s">
        <v>199</v>
      </c>
      <c r="AU374" s="226" t="s">
        <v>81</v>
      </c>
      <c r="AY374" s="20" t="s">
        <v>142</v>
      </c>
      <c r="BE374" s="227">
        <f>IF(N374="základní",J374,0)</f>
        <v>0</v>
      </c>
      <c r="BF374" s="227">
        <f>IF(N374="snížená",J374,0)</f>
        <v>0</v>
      </c>
      <c r="BG374" s="227">
        <f>IF(N374="zákl. přenesená",J374,0)</f>
        <v>0</v>
      </c>
      <c r="BH374" s="227">
        <f>IF(N374="sníž. přenesená",J374,0)</f>
        <v>0</v>
      </c>
      <c r="BI374" s="227">
        <f>IF(N374="nulová",J374,0)</f>
        <v>0</v>
      </c>
      <c r="BJ374" s="20" t="s">
        <v>77</v>
      </c>
      <c r="BK374" s="227">
        <f>ROUND(I374*H374,2)</f>
        <v>0</v>
      </c>
      <c r="BL374" s="20" t="s">
        <v>149</v>
      </c>
      <c r="BM374" s="226" t="s">
        <v>549</v>
      </c>
    </row>
    <row r="375" s="2" customFormat="1">
      <c r="A375" s="41"/>
      <c r="B375" s="42"/>
      <c r="C375" s="43"/>
      <c r="D375" s="228" t="s">
        <v>151</v>
      </c>
      <c r="E375" s="43"/>
      <c r="F375" s="229" t="s">
        <v>548</v>
      </c>
      <c r="G375" s="43"/>
      <c r="H375" s="43"/>
      <c r="I375" s="230"/>
      <c r="J375" s="43"/>
      <c r="K375" s="43"/>
      <c r="L375" s="47"/>
      <c r="M375" s="231"/>
      <c r="N375" s="232"/>
      <c r="O375" s="87"/>
      <c r="P375" s="87"/>
      <c r="Q375" s="87"/>
      <c r="R375" s="87"/>
      <c r="S375" s="87"/>
      <c r="T375" s="88"/>
      <c r="U375" s="41"/>
      <c r="V375" s="41"/>
      <c r="W375" s="41"/>
      <c r="X375" s="41"/>
      <c r="Y375" s="41"/>
      <c r="Z375" s="41"/>
      <c r="AA375" s="41"/>
      <c r="AB375" s="41"/>
      <c r="AC375" s="41"/>
      <c r="AD375" s="41"/>
      <c r="AE375" s="41"/>
      <c r="AT375" s="20" t="s">
        <v>151</v>
      </c>
      <c r="AU375" s="20" t="s">
        <v>81</v>
      </c>
    </row>
    <row r="376" s="13" customFormat="1">
      <c r="A376" s="13"/>
      <c r="B376" s="235"/>
      <c r="C376" s="236"/>
      <c r="D376" s="228" t="s">
        <v>173</v>
      </c>
      <c r="E376" s="237" t="s">
        <v>19</v>
      </c>
      <c r="F376" s="238" t="s">
        <v>470</v>
      </c>
      <c r="G376" s="236"/>
      <c r="H376" s="237" t="s">
        <v>19</v>
      </c>
      <c r="I376" s="239"/>
      <c r="J376" s="236"/>
      <c r="K376" s="236"/>
      <c r="L376" s="240"/>
      <c r="M376" s="241"/>
      <c r="N376" s="242"/>
      <c r="O376" s="242"/>
      <c r="P376" s="242"/>
      <c r="Q376" s="242"/>
      <c r="R376" s="242"/>
      <c r="S376" s="242"/>
      <c r="T376" s="243"/>
      <c r="U376" s="13"/>
      <c r="V376" s="13"/>
      <c r="W376" s="13"/>
      <c r="X376" s="13"/>
      <c r="Y376" s="13"/>
      <c r="Z376" s="13"/>
      <c r="AA376" s="13"/>
      <c r="AB376" s="13"/>
      <c r="AC376" s="13"/>
      <c r="AD376" s="13"/>
      <c r="AE376" s="13"/>
      <c r="AT376" s="244" t="s">
        <v>173</v>
      </c>
      <c r="AU376" s="244" t="s">
        <v>81</v>
      </c>
      <c r="AV376" s="13" t="s">
        <v>77</v>
      </c>
      <c r="AW376" s="13" t="s">
        <v>34</v>
      </c>
      <c r="AX376" s="13" t="s">
        <v>73</v>
      </c>
      <c r="AY376" s="244" t="s">
        <v>142</v>
      </c>
    </row>
    <row r="377" s="14" customFormat="1">
      <c r="A377" s="14"/>
      <c r="B377" s="245"/>
      <c r="C377" s="246"/>
      <c r="D377" s="228" t="s">
        <v>173</v>
      </c>
      <c r="E377" s="247" t="s">
        <v>19</v>
      </c>
      <c r="F377" s="248" t="s">
        <v>471</v>
      </c>
      <c r="G377" s="246"/>
      <c r="H377" s="249">
        <v>40</v>
      </c>
      <c r="I377" s="250"/>
      <c r="J377" s="246"/>
      <c r="K377" s="246"/>
      <c r="L377" s="251"/>
      <c r="M377" s="252"/>
      <c r="N377" s="253"/>
      <c r="O377" s="253"/>
      <c r="P377" s="253"/>
      <c r="Q377" s="253"/>
      <c r="R377" s="253"/>
      <c r="S377" s="253"/>
      <c r="T377" s="254"/>
      <c r="U377" s="14"/>
      <c r="V377" s="14"/>
      <c r="W377" s="14"/>
      <c r="X377" s="14"/>
      <c r="Y377" s="14"/>
      <c r="Z377" s="14"/>
      <c r="AA377" s="14"/>
      <c r="AB377" s="14"/>
      <c r="AC377" s="14"/>
      <c r="AD377" s="14"/>
      <c r="AE377" s="14"/>
      <c r="AT377" s="255" t="s">
        <v>173</v>
      </c>
      <c r="AU377" s="255" t="s">
        <v>81</v>
      </c>
      <c r="AV377" s="14" t="s">
        <v>81</v>
      </c>
      <c r="AW377" s="14" t="s">
        <v>34</v>
      </c>
      <c r="AX377" s="14" t="s">
        <v>77</v>
      </c>
      <c r="AY377" s="255" t="s">
        <v>142</v>
      </c>
    </row>
    <row r="378" s="14" customFormat="1">
      <c r="A378" s="14"/>
      <c r="B378" s="245"/>
      <c r="C378" s="246"/>
      <c r="D378" s="228" t="s">
        <v>173</v>
      </c>
      <c r="E378" s="246"/>
      <c r="F378" s="248" t="s">
        <v>550</v>
      </c>
      <c r="G378" s="246"/>
      <c r="H378" s="249">
        <v>42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173</v>
      </c>
      <c r="AU378" s="255" t="s">
        <v>81</v>
      </c>
      <c r="AV378" s="14" t="s">
        <v>81</v>
      </c>
      <c r="AW378" s="14" t="s">
        <v>4</v>
      </c>
      <c r="AX378" s="14" t="s">
        <v>77</v>
      </c>
      <c r="AY378" s="255" t="s">
        <v>142</v>
      </c>
    </row>
    <row r="379" s="2" customFormat="1" ht="16.5" customHeight="1">
      <c r="A379" s="41"/>
      <c r="B379" s="42"/>
      <c r="C379" s="267" t="s">
        <v>551</v>
      </c>
      <c r="D379" s="267" t="s">
        <v>199</v>
      </c>
      <c r="E379" s="268" t="s">
        <v>552</v>
      </c>
      <c r="F379" s="269" t="s">
        <v>553</v>
      </c>
      <c r="G379" s="270" t="s">
        <v>163</v>
      </c>
      <c r="H379" s="271">
        <v>17.850000000000001</v>
      </c>
      <c r="I379" s="272"/>
      <c r="J379" s="273">
        <f>ROUND(I379*H379,2)</f>
        <v>0</v>
      </c>
      <c r="K379" s="269" t="s">
        <v>148</v>
      </c>
      <c r="L379" s="274"/>
      <c r="M379" s="275" t="s">
        <v>19</v>
      </c>
      <c r="N379" s="276" t="s">
        <v>44</v>
      </c>
      <c r="O379" s="87"/>
      <c r="P379" s="224">
        <f>O379*H379</f>
        <v>0</v>
      </c>
      <c r="Q379" s="224">
        <v>0.00010000000000000001</v>
      </c>
      <c r="R379" s="224">
        <f>Q379*H379</f>
        <v>0.0017850000000000001</v>
      </c>
      <c r="S379" s="224">
        <v>0</v>
      </c>
      <c r="T379" s="225">
        <f>S379*H379</f>
        <v>0</v>
      </c>
      <c r="U379" s="41"/>
      <c r="V379" s="41"/>
      <c r="W379" s="41"/>
      <c r="X379" s="41"/>
      <c r="Y379" s="41"/>
      <c r="Z379" s="41"/>
      <c r="AA379" s="41"/>
      <c r="AB379" s="41"/>
      <c r="AC379" s="41"/>
      <c r="AD379" s="41"/>
      <c r="AE379" s="41"/>
      <c r="AR379" s="226" t="s">
        <v>198</v>
      </c>
      <c r="AT379" s="226" t="s">
        <v>199</v>
      </c>
      <c r="AU379" s="226" t="s">
        <v>81</v>
      </c>
      <c r="AY379" s="20" t="s">
        <v>142</v>
      </c>
      <c r="BE379" s="227">
        <f>IF(N379="základní",J379,0)</f>
        <v>0</v>
      </c>
      <c r="BF379" s="227">
        <f>IF(N379="snížená",J379,0)</f>
        <v>0</v>
      </c>
      <c r="BG379" s="227">
        <f>IF(N379="zákl. přenesená",J379,0)</f>
        <v>0</v>
      </c>
      <c r="BH379" s="227">
        <f>IF(N379="sníž. přenesená",J379,0)</f>
        <v>0</v>
      </c>
      <c r="BI379" s="227">
        <f>IF(N379="nulová",J379,0)</f>
        <v>0</v>
      </c>
      <c r="BJ379" s="20" t="s">
        <v>77</v>
      </c>
      <c r="BK379" s="227">
        <f>ROUND(I379*H379,2)</f>
        <v>0</v>
      </c>
      <c r="BL379" s="20" t="s">
        <v>149</v>
      </c>
      <c r="BM379" s="226" t="s">
        <v>554</v>
      </c>
    </row>
    <row r="380" s="2" customFormat="1">
      <c r="A380" s="41"/>
      <c r="B380" s="42"/>
      <c r="C380" s="43"/>
      <c r="D380" s="228" t="s">
        <v>151</v>
      </c>
      <c r="E380" s="43"/>
      <c r="F380" s="229" t="s">
        <v>553</v>
      </c>
      <c r="G380" s="43"/>
      <c r="H380" s="43"/>
      <c r="I380" s="230"/>
      <c r="J380" s="43"/>
      <c r="K380" s="43"/>
      <c r="L380" s="47"/>
      <c r="M380" s="231"/>
      <c r="N380" s="232"/>
      <c r="O380" s="87"/>
      <c r="P380" s="87"/>
      <c r="Q380" s="87"/>
      <c r="R380" s="87"/>
      <c r="S380" s="87"/>
      <c r="T380" s="88"/>
      <c r="U380" s="41"/>
      <c r="V380" s="41"/>
      <c r="W380" s="41"/>
      <c r="X380" s="41"/>
      <c r="Y380" s="41"/>
      <c r="Z380" s="41"/>
      <c r="AA380" s="41"/>
      <c r="AB380" s="41"/>
      <c r="AC380" s="41"/>
      <c r="AD380" s="41"/>
      <c r="AE380" s="41"/>
      <c r="AT380" s="20" t="s">
        <v>151</v>
      </c>
      <c r="AU380" s="20" t="s">
        <v>81</v>
      </c>
    </row>
    <row r="381" s="14" customFormat="1">
      <c r="A381" s="14"/>
      <c r="B381" s="245"/>
      <c r="C381" s="246"/>
      <c r="D381" s="228" t="s">
        <v>173</v>
      </c>
      <c r="E381" s="247" t="s">
        <v>19</v>
      </c>
      <c r="F381" s="248" t="s">
        <v>555</v>
      </c>
      <c r="G381" s="246"/>
      <c r="H381" s="249">
        <v>17</v>
      </c>
      <c r="I381" s="250"/>
      <c r="J381" s="246"/>
      <c r="K381" s="246"/>
      <c r="L381" s="251"/>
      <c r="M381" s="252"/>
      <c r="N381" s="253"/>
      <c r="O381" s="253"/>
      <c r="P381" s="253"/>
      <c r="Q381" s="253"/>
      <c r="R381" s="253"/>
      <c r="S381" s="253"/>
      <c r="T381" s="254"/>
      <c r="U381" s="14"/>
      <c r="V381" s="14"/>
      <c r="W381" s="14"/>
      <c r="X381" s="14"/>
      <c r="Y381" s="14"/>
      <c r="Z381" s="14"/>
      <c r="AA381" s="14"/>
      <c r="AB381" s="14"/>
      <c r="AC381" s="14"/>
      <c r="AD381" s="14"/>
      <c r="AE381" s="14"/>
      <c r="AT381" s="255" t="s">
        <v>173</v>
      </c>
      <c r="AU381" s="255" t="s">
        <v>81</v>
      </c>
      <c r="AV381" s="14" t="s">
        <v>81</v>
      </c>
      <c r="AW381" s="14" t="s">
        <v>34</v>
      </c>
      <c r="AX381" s="14" t="s">
        <v>77</v>
      </c>
      <c r="AY381" s="255" t="s">
        <v>142</v>
      </c>
    </row>
    <row r="382" s="14" customFormat="1">
      <c r="A382" s="14"/>
      <c r="B382" s="245"/>
      <c r="C382" s="246"/>
      <c r="D382" s="228" t="s">
        <v>173</v>
      </c>
      <c r="E382" s="246"/>
      <c r="F382" s="248" t="s">
        <v>556</v>
      </c>
      <c r="G382" s="246"/>
      <c r="H382" s="249">
        <v>17.850000000000001</v>
      </c>
      <c r="I382" s="250"/>
      <c r="J382" s="246"/>
      <c r="K382" s="246"/>
      <c r="L382" s="251"/>
      <c r="M382" s="252"/>
      <c r="N382" s="253"/>
      <c r="O382" s="253"/>
      <c r="P382" s="253"/>
      <c r="Q382" s="253"/>
      <c r="R382" s="253"/>
      <c r="S382" s="253"/>
      <c r="T382" s="254"/>
      <c r="U382" s="14"/>
      <c r="V382" s="14"/>
      <c r="W382" s="14"/>
      <c r="X382" s="14"/>
      <c r="Y382" s="14"/>
      <c r="Z382" s="14"/>
      <c r="AA382" s="14"/>
      <c r="AB382" s="14"/>
      <c r="AC382" s="14"/>
      <c r="AD382" s="14"/>
      <c r="AE382" s="14"/>
      <c r="AT382" s="255" t="s">
        <v>173</v>
      </c>
      <c r="AU382" s="255" t="s">
        <v>81</v>
      </c>
      <c r="AV382" s="14" t="s">
        <v>81</v>
      </c>
      <c r="AW382" s="14" t="s">
        <v>4</v>
      </c>
      <c r="AX382" s="14" t="s">
        <v>77</v>
      </c>
      <c r="AY382" s="255" t="s">
        <v>142</v>
      </c>
    </row>
    <row r="383" s="2" customFormat="1" ht="24.15" customHeight="1">
      <c r="A383" s="41"/>
      <c r="B383" s="42"/>
      <c r="C383" s="215" t="s">
        <v>557</v>
      </c>
      <c r="D383" s="215" t="s">
        <v>144</v>
      </c>
      <c r="E383" s="216" t="s">
        <v>558</v>
      </c>
      <c r="F383" s="217" t="s">
        <v>559</v>
      </c>
      <c r="G383" s="218" t="s">
        <v>147</v>
      </c>
      <c r="H383" s="219">
        <v>568.48199999999997</v>
      </c>
      <c r="I383" s="220"/>
      <c r="J383" s="221">
        <f>ROUND(I383*H383,2)</f>
        <v>0</v>
      </c>
      <c r="K383" s="217" t="s">
        <v>148</v>
      </c>
      <c r="L383" s="47"/>
      <c r="M383" s="222" t="s">
        <v>19</v>
      </c>
      <c r="N383" s="223" t="s">
        <v>44</v>
      </c>
      <c r="O383" s="87"/>
      <c r="P383" s="224">
        <f>O383*H383</f>
        <v>0</v>
      </c>
      <c r="Q383" s="224">
        <v>0.01536</v>
      </c>
      <c r="R383" s="224">
        <f>Q383*H383</f>
        <v>8.7318835200000002</v>
      </c>
      <c r="S383" s="224">
        <v>0</v>
      </c>
      <c r="T383" s="225">
        <f>S383*H383</f>
        <v>0</v>
      </c>
      <c r="U383" s="41"/>
      <c r="V383" s="41"/>
      <c r="W383" s="41"/>
      <c r="X383" s="41"/>
      <c r="Y383" s="41"/>
      <c r="Z383" s="41"/>
      <c r="AA383" s="41"/>
      <c r="AB383" s="41"/>
      <c r="AC383" s="41"/>
      <c r="AD383" s="41"/>
      <c r="AE383" s="41"/>
      <c r="AR383" s="226" t="s">
        <v>149</v>
      </c>
      <c r="AT383" s="226" t="s">
        <v>144</v>
      </c>
      <c r="AU383" s="226" t="s">
        <v>81</v>
      </c>
      <c r="AY383" s="20" t="s">
        <v>142</v>
      </c>
      <c r="BE383" s="227">
        <f>IF(N383="základní",J383,0)</f>
        <v>0</v>
      </c>
      <c r="BF383" s="227">
        <f>IF(N383="snížená",J383,0)</f>
        <v>0</v>
      </c>
      <c r="BG383" s="227">
        <f>IF(N383="zákl. přenesená",J383,0)</f>
        <v>0</v>
      </c>
      <c r="BH383" s="227">
        <f>IF(N383="sníž. přenesená",J383,0)</f>
        <v>0</v>
      </c>
      <c r="BI383" s="227">
        <f>IF(N383="nulová",J383,0)</f>
        <v>0</v>
      </c>
      <c r="BJ383" s="20" t="s">
        <v>77</v>
      </c>
      <c r="BK383" s="227">
        <f>ROUND(I383*H383,2)</f>
        <v>0</v>
      </c>
      <c r="BL383" s="20" t="s">
        <v>149</v>
      </c>
      <c r="BM383" s="226" t="s">
        <v>560</v>
      </c>
    </row>
    <row r="384" s="2" customFormat="1">
      <c r="A384" s="41"/>
      <c r="B384" s="42"/>
      <c r="C384" s="43"/>
      <c r="D384" s="228" t="s">
        <v>151</v>
      </c>
      <c r="E384" s="43"/>
      <c r="F384" s="229" t="s">
        <v>561</v>
      </c>
      <c r="G384" s="43"/>
      <c r="H384" s="43"/>
      <c r="I384" s="230"/>
      <c r="J384" s="43"/>
      <c r="K384" s="43"/>
      <c r="L384" s="47"/>
      <c r="M384" s="231"/>
      <c r="N384" s="232"/>
      <c r="O384" s="87"/>
      <c r="P384" s="87"/>
      <c r="Q384" s="87"/>
      <c r="R384" s="87"/>
      <c r="S384" s="87"/>
      <c r="T384" s="88"/>
      <c r="U384" s="41"/>
      <c r="V384" s="41"/>
      <c r="W384" s="41"/>
      <c r="X384" s="41"/>
      <c r="Y384" s="41"/>
      <c r="Z384" s="41"/>
      <c r="AA384" s="41"/>
      <c r="AB384" s="41"/>
      <c r="AC384" s="41"/>
      <c r="AD384" s="41"/>
      <c r="AE384" s="41"/>
      <c r="AT384" s="20" t="s">
        <v>151</v>
      </c>
      <c r="AU384" s="20" t="s">
        <v>81</v>
      </c>
    </row>
    <row r="385" s="2" customFormat="1">
      <c r="A385" s="41"/>
      <c r="B385" s="42"/>
      <c r="C385" s="43"/>
      <c r="D385" s="233" t="s">
        <v>153</v>
      </c>
      <c r="E385" s="43"/>
      <c r="F385" s="234" t="s">
        <v>562</v>
      </c>
      <c r="G385" s="43"/>
      <c r="H385" s="43"/>
      <c r="I385" s="230"/>
      <c r="J385" s="43"/>
      <c r="K385" s="43"/>
      <c r="L385" s="47"/>
      <c r="M385" s="231"/>
      <c r="N385" s="232"/>
      <c r="O385" s="87"/>
      <c r="P385" s="87"/>
      <c r="Q385" s="87"/>
      <c r="R385" s="87"/>
      <c r="S385" s="87"/>
      <c r="T385" s="88"/>
      <c r="U385" s="41"/>
      <c r="V385" s="41"/>
      <c r="W385" s="41"/>
      <c r="X385" s="41"/>
      <c r="Y385" s="41"/>
      <c r="Z385" s="41"/>
      <c r="AA385" s="41"/>
      <c r="AB385" s="41"/>
      <c r="AC385" s="41"/>
      <c r="AD385" s="41"/>
      <c r="AE385" s="41"/>
      <c r="AT385" s="20" t="s">
        <v>153</v>
      </c>
      <c r="AU385" s="20" t="s">
        <v>81</v>
      </c>
    </row>
    <row r="386" s="2" customFormat="1" ht="24.15" customHeight="1">
      <c r="A386" s="41"/>
      <c r="B386" s="42"/>
      <c r="C386" s="215" t="s">
        <v>563</v>
      </c>
      <c r="D386" s="215" t="s">
        <v>144</v>
      </c>
      <c r="E386" s="216" t="s">
        <v>564</v>
      </c>
      <c r="F386" s="217" t="s">
        <v>565</v>
      </c>
      <c r="G386" s="218" t="s">
        <v>147</v>
      </c>
      <c r="H386" s="219">
        <v>62.103999999999999</v>
      </c>
      <c r="I386" s="220"/>
      <c r="J386" s="221">
        <f>ROUND(I386*H386,2)</f>
        <v>0</v>
      </c>
      <c r="K386" s="217" t="s">
        <v>148</v>
      </c>
      <c r="L386" s="47"/>
      <c r="M386" s="222" t="s">
        <v>19</v>
      </c>
      <c r="N386" s="223" t="s">
        <v>44</v>
      </c>
      <c r="O386" s="87"/>
      <c r="P386" s="224">
        <f>O386*H386</f>
        <v>0</v>
      </c>
      <c r="Q386" s="224">
        <v>0.010500000000000001</v>
      </c>
      <c r="R386" s="224">
        <f>Q386*H386</f>
        <v>0.652092</v>
      </c>
      <c r="S386" s="224">
        <v>0</v>
      </c>
      <c r="T386" s="225">
        <f>S386*H386</f>
        <v>0</v>
      </c>
      <c r="U386" s="41"/>
      <c r="V386" s="41"/>
      <c r="W386" s="41"/>
      <c r="X386" s="41"/>
      <c r="Y386" s="41"/>
      <c r="Z386" s="41"/>
      <c r="AA386" s="41"/>
      <c r="AB386" s="41"/>
      <c r="AC386" s="41"/>
      <c r="AD386" s="41"/>
      <c r="AE386" s="41"/>
      <c r="AR386" s="226" t="s">
        <v>149</v>
      </c>
      <c r="AT386" s="226" t="s">
        <v>144</v>
      </c>
      <c r="AU386" s="226" t="s">
        <v>81</v>
      </c>
      <c r="AY386" s="20" t="s">
        <v>142</v>
      </c>
      <c r="BE386" s="227">
        <f>IF(N386="základní",J386,0)</f>
        <v>0</v>
      </c>
      <c r="BF386" s="227">
        <f>IF(N386="snížená",J386,0)</f>
        <v>0</v>
      </c>
      <c r="BG386" s="227">
        <f>IF(N386="zákl. přenesená",J386,0)</f>
        <v>0</v>
      </c>
      <c r="BH386" s="227">
        <f>IF(N386="sníž. přenesená",J386,0)</f>
        <v>0</v>
      </c>
      <c r="BI386" s="227">
        <f>IF(N386="nulová",J386,0)</f>
        <v>0</v>
      </c>
      <c r="BJ386" s="20" t="s">
        <v>77</v>
      </c>
      <c r="BK386" s="227">
        <f>ROUND(I386*H386,2)</f>
        <v>0</v>
      </c>
      <c r="BL386" s="20" t="s">
        <v>149</v>
      </c>
      <c r="BM386" s="226" t="s">
        <v>566</v>
      </c>
    </row>
    <row r="387" s="2" customFormat="1">
      <c r="A387" s="41"/>
      <c r="B387" s="42"/>
      <c r="C387" s="43"/>
      <c r="D387" s="228" t="s">
        <v>151</v>
      </c>
      <c r="E387" s="43"/>
      <c r="F387" s="229" t="s">
        <v>567</v>
      </c>
      <c r="G387" s="43"/>
      <c r="H387" s="43"/>
      <c r="I387" s="230"/>
      <c r="J387" s="43"/>
      <c r="K387" s="43"/>
      <c r="L387" s="47"/>
      <c r="M387" s="231"/>
      <c r="N387" s="232"/>
      <c r="O387" s="87"/>
      <c r="P387" s="87"/>
      <c r="Q387" s="87"/>
      <c r="R387" s="87"/>
      <c r="S387" s="87"/>
      <c r="T387" s="88"/>
      <c r="U387" s="41"/>
      <c r="V387" s="41"/>
      <c r="W387" s="41"/>
      <c r="X387" s="41"/>
      <c r="Y387" s="41"/>
      <c r="Z387" s="41"/>
      <c r="AA387" s="41"/>
      <c r="AB387" s="41"/>
      <c r="AC387" s="41"/>
      <c r="AD387" s="41"/>
      <c r="AE387" s="41"/>
      <c r="AT387" s="20" t="s">
        <v>151</v>
      </c>
      <c r="AU387" s="20" t="s">
        <v>81</v>
      </c>
    </row>
    <row r="388" s="2" customFormat="1">
      <c r="A388" s="41"/>
      <c r="B388" s="42"/>
      <c r="C388" s="43"/>
      <c r="D388" s="233" t="s">
        <v>153</v>
      </c>
      <c r="E388" s="43"/>
      <c r="F388" s="234" t="s">
        <v>568</v>
      </c>
      <c r="G388" s="43"/>
      <c r="H388" s="43"/>
      <c r="I388" s="230"/>
      <c r="J388" s="43"/>
      <c r="K388" s="43"/>
      <c r="L388" s="47"/>
      <c r="M388" s="231"/>
      <c r="N388" s="232"/>
      <c r="O388" s="87"/>
      <c r="P388" s="87"/>
      <c r="Q388" s="87"/>
      <c r="R388" s="87"/>
      <c r="S388" s="87"/>
      <c r="T388" s="88"/>
      <c r="U388" s="41"/>
      <c r="V388" s="41"/>
      <c r="W388" s="41"/>
      <c r="X388" s="41"/>
      <c r="Y388" s="41"/>
      <c r="Z388" s="41"/>
      <c r="AA388" s="41"/>
      <c r="AB388" s="41"/>
      <c r="AC388" s="41"/>
      <c r="AD388" s="41"/>
      <c r="AE388" s="41"/>
      <c r="AT388" s="20" t="s">
        <v>153</v>
      </c>
      <c r="AU388" s="20" t="s">
        <v>81</v>
      </c>
    </row>
    <row r="389" s="13" customFormat="1">
      <c r="A389" s="13"/>
      <c r="B389" s="235"/>
      <c r="C389" s="236"/>
      <c r="D389" s="228" t="s">
        <v>173</v>
      </c>
      <c r="E389" s="237" t="s">
        <v>19</v>
      </c>
      <c r="F389" s="238" t="s">
        <v>569</v>
      </c>
      <c r="G389" s="236"/>
      <c r="H389" s="237" t="s">
        <v>19</v>
      </c>
      <c r="I389" s="239"/>
      <c r="J389" s="236"/>
      <c r="K389" s="236"/>
      <c r="L389" s="240"/>
      <c r="M389" s="241"/>
      <c r="N389" s="242"/>
      <c r="O389" s="242"/>
      <c r="P389" s="242"/>
      <c r="Q389" s="242"/>
      <c r="R389" s="242"/>
      <c r="S389" s="242"/>
      <c r="T389" s="243"/>
      <c r="U389" s="13"/>
      <c r="V389" s="13"/>
      <c r="W389" s="13"/>
      <c r="X389" s="13"/>
      <c r="Y389" s="13"/>
      <c r="Z389" s="13"/>
      <c r="AA389" s="13"/>
      <c r="AB389" s="13"/>
      <c r="AC389" s="13"/>
      <c r="AD389" s="13"/>
      <c r="AE389" s="13"/>
      <c r="AT389" s="244" t="s">
        <v>173</v>
      </c>
      <c r="AU389" s="244" t="s">
        <v>81</v>
      </c>
      <c r="AV389" s="13" t="s">
        <v>77</v>
      </c>
      <c r="AW389" s="13" t="s">
        <v>34</v>
      </c>
      <c r="AX389" s="13" t="s">
        <v>73</v>
      </c>
      <c r="AY389" s="244" t="s">
        <v>142</v>
      </c>
    </row>
    <row r="390" s="14" customFormat="1">
      <c r="A390" s="14"/>
      <c r="B390" s="245"/>
      <c r="C390" s="246"/>
      <c r="D390" s="228" t="s">
        <v>173</v>
      </c>
      <c r="E390" s="247" t="s">
        <v>19</v>
      </c>
      <c r="F390" s="248" t="s">
        <v>570</v>
      </c>
      <c r="G390" s="246"/>
      <c r="H390" s="249">
        <v>24.98</v>
      </c>
      <c r="I390" s="250"/>
      <c r="J390" s="246"/>
      <c r="K390" s="246"/>
      <c r="L390" s="251"/>
      <c r="M390" s="252"/>
      <c r="N390" s="253"/>
      <c r="O390" s="253"/>
      <c r="P390" s="253"/>
      <c r="Q390" s="253"/>
      <c r="R390" s="253"/>
      <c r="S390" s="253"/>
      <c r="T390" s="254"/>
      <c r="U390" s="14"/>
      <c r="V390" s="14"/>
      <c r="W390" s="14"/>
      <c r="X390" s="14"/>
      <c r="Y390" s="14"/>
      <c r="Z390" s="14"/>
      <c r="AA390" s="14"/>
      <c r="AB390" s="14"/>
      <c r="AC390" s="14"/>
      <c r="AD390" s="14"/>
      <c r="AE390" s="14"/>
      <c r="AT390" s="255" t="s">
        <v>173</v>
      </c>
      <c r="AU390" s="255" t="s">
        <v>81</v>
      </c>
      <c r="AV390" s="14" t="s">
        <v>81</v>
      </c>
      <c r="AW390" s="14" t="s">
        <v>34</v>
      </c>
      <c r="AX390" s="14" t="s">
        <v>73</v>
      </c>
      <c r="AY390" s="255" t="s">
        <v>142</v>
      </c>
    </row>
    <row r="391" s="13" customFormat="1">
      <c r="A391" s="13"/>
      <c r="B391" s="235"/>
      <c r="C391" s="236"/>
      <c r="D391" s="228" t="s">
        <v>173</v>
      </c>
      <c r="E391" s="237" t="s">
        <v>19</v>
      </c>
      <c r="F391" s="238" t="s">
        <v>571</v>
      </c>
      <c r="G391" s="236"/>
      <c r="H391" s="237" t="s">
        <v>19</v>
      </c>
      <c r="I391" s="239"/>
      <c r="J391" s="236"/>
      <c r="K391" s="236"/>
      <c r="L391" s="240"/>
      <c r="M391" s="241"/>
      <c r="N391" s="242"/>
      <c r="O391" s="242"/>
      <c r="P391" s="242"/>
      <c r="Q391" s="242"/>
      <c r="R391" s="242"/>
      <c r="S391" s="242"/>
      <c r="T391" s="243"/>
      <c r="U391" s="13"/>
      <c r="V391" s="13"/>
      <c r="W391" s="13"/>
      <c r="X391" s="13"/>
      <c r="Y391" s="13"/>
      <c r="Z391" s="13"/>
      <c r="AA391" s="13"/>
      <c r="AB391" s="13"/>
      <c r="AC391" s="13"/>
      <c r="AD391" s="13"/>
      <c r="AE391" s="13"/>
      <c r="AT391" s="244" t="s">
        <v>173</v>
      </c>
      <c r="AU391" s="244" t="s">
        <v>81</v>
      </c>
      <c r="AV391" s="13" t="s">
        <v>77</v>
      </c>
      <c r="AW391" s="13" t="s">
        <v>34</v>
      </c>
      <c r="AX391" s="13" t="s">
        <v>73</v>
      </c>
      <c r="AY391" s="244" t="s">
        <v>142</v>
      </c>
    </row>
    <row r="392" s="14" customFormat="1">
      <c r="A392" s="14"/>
      <c r="B392" s="245"/>
      <c r="C392" s="246"/>
      <c r="D392" s="228" t="s">
        <v>173</v>
      </c>
      <c r="E392" s="247" t="s">
        <v>19</v>
      </c>
      <c r="F392" s="248" t="s">
        <v>572</v>
      </c>
      <c r="G392" s="246"/>
      <c r="H392" s="249">
        <v>12.48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173</v>
      </c>
      <c r="AU392" s="255" t="s">
        <v>81</v>
      </c>
      <c r="AV392" s="14" t="s">
        <v>81</v>
      </c>
      <c r="AW392" s="14" t="s">
        <v>34</v>
      </c>
      <c r="AX392" s="14" t="s">
        <v>73</v>
      </c>
      <c r="AY392" s="255" t="s">
        <v>142</v>
      </c>
    </row>
    <row r="393" s="13" customFormat="1">
      <c r="A393" s="13"/>
      <c r="B393" s="235"/>
      <c r="C393" s="236"/>
      <c r="D393" s="228" t="s">
        <v>173</v>
      </c>
      <c r="E393" s="237" t="s">
        <v>19</v>
      </c>
      <c r="F393" s="238" t="s">
        <v>573</v>
      </c>
      <c r="G393" s="236"/>
      <c r="H393" s="237" t="s">
        <v>19</v>
      </c>
      <c r="I393" s="239"/>
      <c r="J393" s="236"/>
      <c r="K393" s="236"/>
      <c r="L393" s="240"/>
      <c r="M393" s="241"/>
      <c r="N393" s="242"/>
      <c r="O393" s="242"/>
      <c r="P393" s="242"/>
      <c r="Q393" s="242"/>
      <c r="R393" s="242"/>
      <c r="S393" s="242"/>
      <c r="T393" s="243"/>
      <c r="U393" s="13"/>
      <c r="V393" s="13"/>
      <c r="W393" s="13"/>
      <c r="X393" s="13"/>
      <c r="Y393" s="13"/>
      <c r="Z393" s="13"/>
      <c r="AA393" s="13"/>
      <c r="AB393" s="13"/>
      <c r="AC393" s="13"/>
      <c r="AD393" s="13"/>
      <c r="AE393" s="13"/>
      <c r="AT393" s="244" t="s">
        <v>173</v>
      </c>
      <c r="AU393" s="244" t="s">
        <v>81</v>
      </c>
      <c r="AV393" s="13" t="s">
        <v>77</v>
      </c>
      <c r="AW393" s="13" t="s">
        <v>34</v>
      </c>
      <c r="AX393" s="13" t="s">
        <v>73</v>
      </c>
      <c r="AY393" s="244" t="s">
        <v>142</v>
      </c>
    </row>
    <row r="394" s="14" customFormat="1">
      <c r="A394" s="14"/>
      <c r="B394" s="245"/>
      <c r="C394" s="246"/>
      <c r="D394" s="228" t="s">
        <v>173</v>
      </c>
      <c r="E394" s="247" t="s">
        <v>19</v>
      </c>
      <c r="F394" s="248" t="s">
        <v>574</v>
      </c>
      <c r="G394" s="246"/>
      <c r="H394" s="249">
        <v>24.643999999999998</v>
      </c>
      <c r="I394" s="250"/>
      <c r="J394" s="246"/>
      <c r="K394" s="246"/>
      <c r="L394" s="251"/>
      <c r="M394" s="252"/>
      <c r="N394" s="253"/>
      <c r="O394" s="253"/>
      <c r="P394" s="253"/>
      <c r="Q394" s="253"/>
      <c r="R394" s="253"/>
      <c r="S394" s="253"/>
      <c r="T394" s="254"/>
      <c r="U394" s="14"/>
      <c r="V394" s="14"/>
      <c r="W394" s="14"/>
      <c r="X394" s="14"/>
      <c r="Y394" s="14"/>
      <c r="Z394" s="14"/>
      <c r="AA394" s="14"/>
      <c r="AB394" s="14"/>
      <c r="AC394" s="14"/>
      <c r="AD394" s="14"/>
      <c r="AE394" s="14"/>
      <c r="AT394" s="255" t="s">
        <v>173</v>
      </c>
      <c r="AU394" s="255" t="s">
        <v>81</v>
      </c>
      <c r="AV394" s="14" t="s">
        <v>81</v>
      </c>
      <c r="AW394" s="14" t="s">
        <v>34</v>
      </c>
      <c r="AX394" s="14" t="s">
        <v>73</v>
      </c>
      <c r="AY394" s="255" t="s">
        <v>142</v>
      </c>
    </row>
    <row r="395" s="13" customFormat="1">
      <c r="A395" s="13"/>
      <c r="B395" s="235"/>
      <c r="C395" s="236"/>
      <c r="D395" s="228" t="s">
        <v>173</v>
      </c>
      <c r="E395" s="237" t="s">
        <v>19</v>
      </c>
      <c r="F395" s="238" t="s">
        <v>436</v>
      </c>
      <c r="G395" s="236"/>
      <c r="H395" s="237" t="s">
        <v>19</v>
      </c>
      <c r="I395" s="239"/>
      <c r="J395" s="236"/>
      <c r="K395" s="236"/>
      <c r="L395" s="240"/>
      <c r="M395" s="241"/>
      <c r="N395" s="242"/>
      <c r="O395" s="242"/>
      <c r="P395" s="242"/>
      <c r="Q395" s="242"/>
      <c r="R395" s="242"/>
      <c r="S395" s="242"/>
      <c r="T395" s="243"/>
      <c r="U395" s="13"/>
      <c r="V395" s="13"/>
      <c r="W395" s="13"/>
      <c r="X395" s="13"/>
      <c r="Y395" s="13"/>
      <c r="Z395" s="13"/>
      <c r="AA395" s="13"/>
      <c r="AB395" s="13"/>
      <c r="AC395" s="13"/>
      <c r="AD395" s="13"/>
      <c r="AE395" s="13"/>
      <c r="AT395" s="244" t="s">
        <v>173</v>
      </c>
      <c r="AU395" s="244" t="s">
        <v>81</v>
      </c>
      <c r="AV395" s="13" t="s">
        <v>77</v>
      </c>
      <c r="AW395" s="13" t="s">
        <v>34</v>
      </c>
      <c r="AX395" s="13" t="s">
        <v>73</v>
      </c>
      <c r="AY395" s="244" t="s">
        <v>142</v>
      </c>
    </row>
    <row r="396" s="13" customFormat="1">
      <c r="A396" s="13"/>
      <c r="B396" s="235"/>
      <c r="C396" s="236"/>
      <c r="D396" s="228" t="s">
        <v>173</v>
      </c>
      <c r="E396" s="237" t="s">
        <v>19</v>
      </c>
      <c r="F396" s="238" t="s">
        <v>575</v>
      </c>
      <c r="G396" s="236"/>
      <c r="H396" s="237" t="s">
        <v>19</v>
      </c>
      <c r="I396" s="239"/>
      <c r="J396" s="236"/>
      <c r="K396" s="236"/>
      <c r="L396" s="240"/>
      <c r="M396" s="241"/>
      <c r="N396" s="242"/>
      <c r="O396" s="242"/>
      <c r="P396" s="242"/>
      <c r="Q396" s="242"/>
      <c r="R396" s="242"/>
      <c r="S396" s="242"/>
      <c r="T396" s="243"/>
      <c r="U396" s="13"/>
      <c r="V396" s="13"/>
      <c r="W396" s="13"/>
      <c r="X396" s="13"/>
      <c r="Y396" s="13"/>
      <c r="Z396" s="13"/>
      <c r="AA396" s="13"/>
      <c r="AB396" s="13"/>
      <c r="AC396" s="13"/>
      <c r="AD396" s="13"/>
      <c r="AE396" s="13"/>
      <c r="AT396" s="244" t="s">
        <v>173</v>
      </c>
      <c r="AU396" s="244" t="s">
        <v>81</v>
      </c>
      <c r="AV396" s="13" t="s">
        <v>77</v>
      </c>
      <c r="AW396" s="13" t="s">
        <v>34</v>
      </c>
      <c r="AX396" s="13" t="s">
        <v>73</v>
      </c>
      <c r="AY396" s="244" t="s">
        <v>142</v>
      </c>
    </row>
    <row r="397" s="15" customFormat="1">
      <c r="A397" s="15"/>
      <c r="B397" s="256"/>
      <c r="C397" s="257"/>
      <c r="D397" s="228" t="s">
        <v>173</v>
      </c>
      <c r="E397" s="258" t="s">
        <v>19</v>
      </c>
      <c r="F397" s="259" t="s">
        <v>178</v>
      </c>
      <c r="G397" s="257"/>
      <c r="H397" s="260">
        <v>62.103999999999999</v>
      </c>
      <c r="I397" s="261"/>
      <c r="J397" s="257"/>
      <c r="K397" s="257"/>
      <c r="L397" s="262"/>
      <c r="M397" s="263"/>
      <c r="N397" s="264"/>
      <c r="O397" s="264"/>
      <c r="P397" s="264"/>
      <c r="Q397" s="264"/>
      <c r="R397" s="264"/>
      <c r="S397" s="264"/>
      <c r="T397" s="265"/>
      <c r="U397" s="15"/>
      <c r="V397" s="15"/>
      <c r="W397" s="15"/>
      <c r="X397" s="15"/>
      <c r="Y397" s="15"/>
      <c r="Z397" s="15"/>
      <c r="AA397" s="15"/>
      <c r="AB397" s="15"/>
      <c r="AC397" s="15"/>
      <c r="AD397" s="15"/>
      <c r="AE397" s="15"/>
      <c r="AT397" s="266" t="s">
        <v>173</v>
      </c>
      <c r="AU397" s="266" t="s">
        <v>81</v>
      </c>
      <c r="AV397" s="15" t="s">
        <v>149</v>
      </c>
      <c r="AW397" s="15" t="s">
        <v>34</v>
      </c>
      <c r="AX397" s="15" t="s">
        <v>77</v>
      </c>
      <c r="AY397" s="266" t="s">
        <v>142</v>
      </c>
    </row>
    <row r="398" s="2" customFormat="1" ht="24.15" customHeight="1">
      <c r="A398" s="41"/>
      <c r="B398" s="42"/>
      <c r="C398" s="215" t="s">
        <v>576</v>
      </c>
      <c r="D398" s="215" t="s">
        <v>144</v>
      </c>
      <c r="E398" s="216" t="s">
        <v>577</v>
      </c>
      <c r="F398" s="217" t="s">
        <v>578</v>
      </c>
      <c r="G398" s="218" t="s">
        <v>147</v>
      </c>
      <c r="H398" s="219">
        <v>553.178</v>
      </c>
      <c r="I398" s="220"/>
      <c r="J398" s="221">
        <f>ROUND(I398*H398,2)</f>
        <v>0</v>
      </c>
      <c r="K398" s="217" t="s">
        <v>148</v>
      </c>
      <c r="L398" s="47"/>
      <c r="M398" s="222" t="s">
        <v>19</v>
      </c>
      <c r="N398" s="223" t="s">
        <v>44</v>
      </c>
      <c r="O398" s="87"/>
      <c r="P398" s="224">
        <f>O398*H398</f>
        <v>0</v>
      </c>
      <c r="Q398" s="224">
        <v>0.0033800000000000002</v>
      </c>
      <c r="R398" s="224">
        <f>Q398*H398</f>
        <v>1.8697416400000002</v>
      </c>
      <c r="S398" s="224">
        <v>0</v>
      </c>
      <c r="T398" s="225">
        <f>S398*H398</f>
        <v>0</v>
      </c>
      <c r="U398" s="41"/>
      <c r="V398" s="41"/>
      <c r="W398" s="41"/>
      <c r="X398" s="41"/>
      <c r="Y398" s="41"/>
      <c r="Z398" s="41"/>
      <c r="AA398" s="41"/>
      <c r="AB398" s="41"/>
      <c r="AC398" s="41"/>
      <c r="AD398" s="41"/>
      <c r="AE398" s="41"/>
      <c r="AR398" s="226" t="s">
        <v>149</v>
      </c>
      <c r="AT398" s="226" t="s">
        <v>144</v>
      </c>
      <c r="AU398" s="226" t="s">
        <v>81</v>
      </c>
      <c r="AY398" s="20" t="s">
        <v>142</v>
      </c>
      <c r="BE398" s="227">
        <f>IF(N398="základní",J398,0)</f>
        <v>0</v>
      </c>
      <c r="BF398" s="227">
        <f>IF(N398="snížená",J398,0)</f>
        <v>0</v>
      </c>
      <c r="BG398" s="227">
        <f>IF(N398="zákl. přenesená",J398,0)</f>
        <v>0</v>
      </c>
      <c r="BH398" s="227">
        <f>IF(N398="sníž. přenesená",J398,0)</f>
        <v>0</v>
      </c>
      <c r="BI398" s="227">
        <f>IF(N398="nulová",J398,0)</f>
        <v>0</v>
      </c>
      <c r="BJ398" s="20" t="s">
        <v>77</v>
      </c>
      <c r="BK398" s="227">
        <f>ROUND(I398*H398,2)</f>
        <v>0</v>
      </c>
      <c r="BL398" s="20" t="s">
        <v>149</v>
      </c>
      <c r="BM398" s="226" t="s">
        <v>579</v>
      </c>
    </row>
    <row r="399" s="2" customFormat="1">
      <c r="A399" s="41"/>
      <c r="B399" s="42"/>
      <c r="C399" s="43"/>
      <c r="D399" s="228" t="s">
        <v>151</v>
      </c>
      <c r="E399" s="43"/>
      <c r="F399" s="229" t="s">
        <v>580</v>
      </c>
      <c r="G399" s="43"/>
      <c r="H399" s="43"/>
      <c r="I399" s="230"/>
      <c r="J399" s="43"/>
      <c r="K399" s="43"/>
      <c r="L399" s="47"/>
      <c r="M399" s="231"/>
      <c r="N399" s="232"/>
      <c r="O399" s="87"/>
      <c r="P399" s="87"/>
      <c r="Q399" s="87"/>
      <c r="R399" s="87"/>
      <c r="S399" s="87"/>
      <c r="T399" s="88"/>
      <c r="U399" s="41"/>
      <c r="V399" s="41"/>
      <c r="W399" s="41"/>
      <c r="X399" s="41"/>
      <c r="Y399" s="41"/>
      <c r="Z399" s="41"/>
      <c r="AA399" s="41"/>
      <c r="AB399" s="41"/>
      <c r="AC399" s="41"/>
      <c r="AD399" s="41"/>
      <c r="AE399" s="41"/>
      <c r="AT399" s="20" t="s">
        <v>151</v>
      </c>
      <c r="AU399" s="20" t="s">
        <v>81</v>
      </c>
    </row>
    <row r="400" s="2" customFormat="1">
      <c r="A400" s="41"/>
      <c r="B400" s="42"/>
      <c r="C400" s="43"/>
      <c r="D400" s="233" t="s">
        <v>153</v>
      </c>
      <c r="E400" s="43"/>
      <c r="F400" s="234" t="s">
        <v>581</v>
      </c>
      <c r="G400" s="43"/>
      <c r="H400" s="43"/>
      <c r="I400" s="230"/>
      <c r="J400" s="43"/>
      <c r="K400" s="43"/>
      <c r="L400" s="47"/>
      <c r="M400" s="231"/>
      <c r="N400" s="232"/>
      <c r="O400" s="87"/>
      <c r="P400" s="87"/>
      <c r="Q400" s="87"/>
      <c r="R400" s="87"/>
      <c r="S400" s="87"/>
      <c r="T400" s="88"/>
      <c r="U400" s="41"/>
      <c r="V400" s="41"/>
      <c r="W400" s="41"/>
      <c r="X400" s="41"/>
      <c r="Y400" s="41"/>
      <c r="Z400" s="41"/>
      <c r="AA400" s="41"/>
      <c r="AB400" s="41"/>
      <c r="AC400" s="41"/>
      <c r="AD400" s="41"/>
      <c r="AE400" s="41"/>
      <c r="AT400" s="20" t="s">
        <v>153</v>
      </c>
      <c r="AU400" s="20" t="s">
        <v>81</v>
      </c>
    </row>
    <row r="401" s="13" customFormat="1">
      <c r="A401" s="13"/>
      <c r="B401" s="235"/>
      <c r="C401" s="236"/>
      <c r="D401" s="228" t="s">
        <v>173</v>
      </c>
      <c r="E401" s="237" t="s">
        <v>19</v>
      </c>
      <c r="F401" s="238" t="s">
        <v>428</v>
      </c>
      <c r="G401" s="236"/>
      <c r="H401" s="237" t="s">
        <v>19</v>
      </c>
      <c r="I401" s="239"/>
      <c r="J401" s="236"/>
      <c r="K401" s="236"/>
      <c r="L401" s="240"/>
      <c r="M401" s="241"/>
      <c r="N401" s="242"/>
      <c r="O401" s="242"/>
      <c r="P401" s="242"/>
      <c r="Q401" s="242"/>
      <c r="R401" s="242"/>
      <c r="S401" s="242"/>
      <c r="T401" s="243"/>
      <c r="U401" s="13"/>
      <c r="V401" s="13"/>
      <c r="W401" s="13"/>
      <c r="X401" s="13"/>
      <c r="Y401" s="13"/>
      <c r="Z401" s="13"/>
      <c r="AA401" s="13"/>
      <c r="AB401" s="13"/>
      <c r="AC401" s="13"/>
      <c r="AD401" s="13"/>
      <c r="AE401" s="13"/>
      <c r="AT401" s="244" t="s">
        <v>173</v>
      </c>
      <c r="AU401" s="244" t="s">
        <v>81</v>
      </c>
      <c r="AV401" s="13" t="s">
        <v>77</v>
      </c>
      <c r="AW401" s="13" t="s">
        <v>34</v>
      </c>
      <c r="AX401" s="13" t="s">
        <v>73</v>
      </c>
      <c r="AY401" s="244" t="s">
        <v>142</v>
      </c>
    </row>
    <row r="402" s="14" customFormat="1">
      <c r="A402" s="14"/>
      <c r="B402" s="245"/>
      <c r="C402" s="246"/>
      <c r="D402" s="228" t="s">
        <v>173</v>
      </c>
      <c r="E402" s="247" t="s">
        <v>19</v>
      </c>
      <c r="F402" s="248" t="s">
        <v>582</v>
      </c>
      <c r="G402" s="246"/>
      <c r="H402" s="249">
        <v>628.89999999999998</v>
      </c>
      <c r="I402" s="250"/>
      <c r="J402" s="246"/>
      <c r="K402" s="246"/>
      <c r="L402" s="251"/>
      <c r="M402" s="252"/>
      <c r="N402" s="253"/>
      <c r="O402" s="253"/>
      <c r="P402" s="253"/>
      <c r="Q402" s="253"/>
      <c r="R402" s="253"/>
      <c r="S402" s="253"/>
      <c r="T402" s="254"/>
      <c r="U402" s="14"/>
      <c r="V402" s="14"/>
      <c r="W402" s="14"/>
      <c r="X402" s="14"/>
      <c r="Y402" s="14"/>
      <c r="Z402" s="14"/>
      <c r="AA402" s="14"/>
      <c r="AB402" s="14"/>
      <c r="AC402" s="14"/>
      <c r="AD402" s="14"/>
      <c r="AE402" s="14"/>
      <c r="AT402" s="255" t="s">
        <v>173</v>
      </c>
      <c r="AU402" s="255" t="s">
        <v>81</v>
      </c>
      <c r="AV402" s="14" t="s">
        <v>81</v>
      </c>
      <c r="AW402" s="14" t="s">
        <v>34</v>
      </c>
      <c r="AX402" s="14" t="s">
        <v>73</v>
      </c>
      <c r="AY402" s="255" t="s">
        <v>142</v>
      </c>
    </row>
    <row r="403" s="14" customFormat="1">
      <c r="A403" s="14"/>
      <c r="B403" s="245"/>
      <c r="C403" s="246"/>
      <c r="D403" s="228" t="s">
        <v>173</v>
      </c>
      <c r="E403" s="247" t="s">
        <v>19</v>
      </c>
      <c r="F403" s="248" t="s">
        <v>430</v>
      </c>
      <c r="G403" s="246"/>
      <c r="H403" s="249">
        <v>-117.8</v>
      </c>
      <c r="I403" s="250"/>
      <c r="J403" s="246"/>
      <c r="K403" s="246"/>
      <c r="L403" s="251"/>
      <c r="M403" s="252"/>
      <c r="N403" s="253"/>
      <c r="O403" s="253"/>
      <c r="P403" s="253"/>
      <c r="Q403" s="253"/>
      <c r="R403" s="253"/>
      <c r="S403" s="253"/>
      <c r="T403" s="254"/>
      <c r="U403" s="14"/>
      <c r="V403" s="14"/>
      <c r="W403" s="14"/>
      <c r="X403" s="14"/>
      <c r="Y403" s="14"/>
      <c r="Z403" s="14"/>
      <c r="AA403" s="14"/>
      <c r="AB403" s="14"/>
      <c r="AC403" s="14"/>
      <c r="AD403" s="14"/>
      <c r="AE403" s="14"/>
      <c r="AT403" s="255" t="s">
        <v>173</v>
      </c>
      <c r="AU403" s="255" t="s">
        <v>81</v>
      </c>
      <c r="AV403" s="14" t="s">
        <v>81</v>
      </c>
      <c r="AW403" s="14" t="s">
        <v>34</v>
      </c>
      <c r="AX403" s="14" t="s">
        <v>73</v>
      </c>
      <c r="AY403" s="255" t="s">
        <v>142</v>
      </c>
    </row>
    <row r="404" s="14" customFormat="1">
      <c r="A404" s="14"/>
      <c r="B404" s="245"/>
      <c r="C404" s="246"/>
      <c r="D404" s="228" t="s">
        <v>173</v>
      </c>
      <c r="E404" s="247" t="s">
        <v>19</v>
      </c>
      <c r="F404" s="248" t="s">
        <v>488</v>
      </c>
      <c r="G404" s="246"/>
      <c r="H404" s="249">
        <v>-4.7000000000000002</v>
      </c>
      <c r="I404" s="250"/>
      <c r="J404" s="246"/>
      <c r="K404" s="246"/>
      <c r="L404" s="251"/>
      <c r="M404" s="252"/>
      <c r="N404" s="253"/>
      <c r="O404" s="253"/>
      <c r="P404" s="253"/>
      <c r="Q404" s="253"/>
      <c r="R404" s="253"/>
      <c r="S404" s="253"/>
      <c r="T404" s="254"/>
      <c r="U404" s="14"/>
      <c r="V404" s="14"/>
      <c r="W404" s="14"/>
      <c r="X404" s="14"/>
      <c r="Y404" s="14"/>
      <c r="Z404" s="14"/>
      <c r="AA404" s="14"/>
      <c r="AB404" s="14"/>
      <c r="AC404" s="14"/>
      <c r="AD404" s="14"/>
      <c r="AE404" s="14"/>
      <c r="AT404" s="255" t="s">
        <v>173</v>
      </c>
      <c r="AU404" s="255" t="s">
        <v>81</v>
      </c>
      <c r="AV404" s="14" t="s">
        <v>81</v>
      </c>
      <c r="AW404" s="14" t="s">
        <v>34</v>
      </c>
      <c r="AX404" s="14" t="s">
        <v>73</v>
      </c>
      <c r="AY404" s="255" t="s">
        <v>142</v>
      </c>
    </row>
    <row r="405" s="14" customFormat="1">
      <c r="A405" s="14"/>
      <c r="B405" s="245"/>
      <c r="C405" s="246"/>
      <c r="D405" s="228" t="s">
        <v>173</v>
      </c>
      <c r="E405" s="247" t="s">
        <v>19</v>
      </c>
      <c r="F405" s="248" t="s">
        <v>432</v>
      </c>
      <c r="G405" s="246"/>
      <c r="H405" s="249">
        <v>-3.8799999999999999</v>
      </c>
      <c r="I405" s="250"/>
      <c r="J405" s="246"/>
      <c r="K405" s="246"/>
      <c r="L405" s="251"/>
      <c r="M405" s="252"/>
      <c r="N405" s="253"/>
      <c r="O405" s="253"/>
      <c r="P405" s="253"/>
      <c r="Q405" s="253"/>
      <c r="R405" s="253"/>
      <c r="S405" s="253"/>
      <c r="T405" s="254"/>
      <c r="U405" s="14"/>
      <c r="V405" s="14"/>
      <c r="W405" s="14"/>
      <c r="X405" s="14"/>
      <c r="Y405" s="14"/>
      <c r="Z405" s="14"/>
      <c r="AA405" s="14"/>
      <c r="AB405" s="14"/>
      <c r="AC405" s="14"/>
      <c r="AD405" s="14"/>
      <c r="AE405" s="14"/>
      <c r="AT405" s="255" t="s">
        <v>173</v>
      </c>
      <c r="AU405" s="255" t="s">
        <v>81</v>
      </c>
      <c r="AV405" s="14" t="s">
        <v>81</v>
      </c>
      <c r="AW405" s="14" t="s">
        <v>34</v>
      </c>
      <c r="AX405" s="14" t="s">
        <v>73</v>
      </c>
      <c r="AY405" s="255" t="s">
        <v>142</v>
      </c>
    </row>
    <row r="406" s="16" customFormat="1">
      <c r="A406" s="16"/>
      <c r="B406" s="278"/>
      <c r="C406" s="279"/>
      <c r="D406" s="228" t="s">
        <v>173</v>
      </c>
      <c r="E406" s="280" t="s">
        <v>19</v>
      </c>
      <c r="F406" s="281" t="s">
        <v>435</v>
      </c>
      <c r="G406" s="279"/>
      <c r="H406" s="282">
        <v>502.51999999999998</v>
      </c>
      <c r="I406" s="283"/>
      <c r="J406" s="279"/>
      <c r="K406" s="279"/>
      <c r="L406" s="284"/>
      <c r="M406" s="285"/>
      <c r="N406" s="286"/>
      <c r="O406" s="286"/>
      <c r="P406" s="286"/>
      <c r="Q406" s="286"/>
      <c r="R406" s="286"/>
      <c r="S406" s="286"/>
      <c r="T406" s="287"/>
      <c r="U406" s="16"/>
      <c r="V406" s="16"/>
      <c r="W406" s="16"/>
      <c r="X406" s="16"/>
      <c r="Y406" s="16"/>
      <c r="Z406" s="16"/>
      <c r="AA406" s="16"/>
      <c r="AB406" s="16"/>
      <c r="AC406" s="16"/>
      <c r="AD406" s="16"/>
      <c r="AE406" s="16"/>
      <c r="AT406" s="288" t="s">
        <v>173</v>
      </c>
      <c r="AU406" s="288" t="s">
        <v>81</v>
      </c>
      <c r="AV406" s="16" t="s">
        <v>160</v>
      </c>
      <c r="AW406" s="16" t="s">
        <v>34</v>
      </c>
      <c r="AX406" s="16" t="s">
        <v>73</v>
      </c>
      <c r="AY406" s="288" t="s">
        <v>142</v>
      </c>
    </row>
    <row r="407" s="13" customFormat="1">
      <c r="A407" s="13"/>
      <c r="B407" s="235"/>
      <c r="C407" s="236"/>
      <c r="D407" s="228" t="s">
        <v>173</v>
      </c>
      <c r="E407" s="237" t="s">
        <v>19</v>
      </c>
      <c r="F407" s="238" t="s">
        <v>466</v>
      </c>
      <c r="G407" s="236"/>
      <c r="H407" s="237" t="s">
        <v>19</v>
      </c>
      <c r="I407" s="239"/>
      <c r="J407" s="236"/>
      <c r="K407" s="236"/>
      <c r="L407" s="240"/>
      <c r="M407" s="241"/>
      <c r="N407" s="242"/>
      <c r="O407" s="242"/>
      <c r="P407" s="242"/>
      <c r="Q407" s="242"/>
      <c r="R407" s="242"/>
      <c r="S407" s="242"/>
      <c r="T407" s="243"/>
      <c r="U407" s="13"/>
      <c r="V407" s="13"/>
      <c r="W407" s="13"/>
      <c r="X407" s="13"/>
      <c r="Y407" s="13"/>
      <c r="Z407" s="13"/>
      <c r="AA407" s="13"/>
      <c r="AB407" s="13"/>
      <c r="AC407" s="13"/>
      <c r="AD407" s="13"/>
      <c r="AE407" s="13"/>
      <c r="AT407" s="244" t="s">
        <v>173</v>
      </c>
      <c r="AU407" s="244" t="s">
        <v>81</v>
      </c>
      <c r="AV407" s="13" t="s">
        <v>77</v>
      </c>
      <c r="AW407" s="13" t="s">
        <v>34</v>
      </c>
      <c r="AX407" s="13" t="s">
        <v>73</v>
      </c>
      <c r="AY407" s="244" t="s">
        <v>142</v>
      </c>
    </row>
    <row r="408" s="14" customFormat="1">
      <c r="A408" s="14"/>
      <c r="B408" s="245"/>
      <c r="C408" s="246"/>
      <c r="D408" s="228" t="s">
        <v>173</v>
      </c>
      <c r="E408" s="247" t="s">
        <v>19</v>
      </c>
      <c r="F408" s="248" t="s">
        <v>476</v>
      </c>
      <c r="G408" s="246"/>
      <c r="H408" s="249">
        <v>12.6</v>
      </c>
      <c r="I408" s="250"/>
      <c r="J408" s="246"/>
      <c r="K408" s="246"/>
      <c r="L408" s="251"/>
      <c r="M408" s="252"/>
      <c r="N408" s="253"/>
      <c r="O408" s="253"/>
      <c r="P408" s="253"/>
      <c r="Q408" s="253"/>
      <c r="R408" s="253"/>
      <c r="S408" s="253"/>
      <c r="T408" s="254"/>
      <c r="U408" s="14"/>
      <c r="V408" s="14"/>
      <c r="W408" s="14"/>
      <c r="X408" s="14"/>
      <c r="Y408" s="14"/>
      <c r="Z408" s="14"/>
      <c r="AA408" s="14"/>
      <c r="AB408" s="14"/>
      <c r="AC408" s="14"/>
      <c r="AD408" s="14"/>
      <c r="AE408" s="14"/>
      <c r="AT408" s="255" t="s">
        <v>173</v>
      </c>
      <c r="AU408" s="255" t="s">
        <v>81</v>
      </c>
      <c r="AV408" s="14" t="s">
        <v>81</v>
      </c>
      <c r="AW408" s="14" t="s">
        <v>34</v>
      </c>
      <c r="AX408" s="14" t="s">
        <v>73</v>
      </c>
      <c r="AY408" s="255" t="s">
        <v>142</v>
      </c>
    </row>
    <row r="409" s="13" customFormat="1">
      <c r="A409" s="13"/>
      <c r="B409" s="235"/>
      <c r="C409" s="236"/>
      <c r="D409" s="228" t="s">
        <v>173</v>
      </c>
      <c r="E409" s="237" t="s">
        <v>19</v>
      </c>
      <c r="F409" s="238" t="s">
        <v>468</v>
      </c>
      <c r="G409" s="236"/>
      <c r="H409" s="237" t="s">
        <v>19</v>
      </c>
      <c r="I409" s="239"/>
      <c r="J409" s="236"/>
      <c r="K409" s="236"/>
      <c r="L409" s="240"/>
      <c r="M409" s="241"/>
      <c r="N409" s="242"/>
      <c r="O409" s="242"/>
      <c r="P409" s="242"/>
      <c r="Q409" s="242"/>
      <c r="R409" s="242"/>
      <c r="S409" s="242"/>
      <c r="T409" s="243"/>
      <c r="U409" s="13"/>
      <c r="V409" s="13"/>
      <c r="W409" s="13"/>
      <c r="X409" s="13"/>
      <c r="Y409" s="13"/>
      <c r="Z409" s="13"/>
      <c r="AA409" s="13"/>
      <c r="AB409" s="13"/>
      <c r="AC409" s="13"/>
      <c r="AD409" s="13"/>
      <c r="AE409" s="13"/>
      <c r="AT409" s="244" t="s">
        <v>173</v>
      </c>
      <c r="AU409" s="244" t="s">
        <v>81</v>
      </c>
      <c r="AV409" s="13" t="s">
        <v>77</v>
      </c>
      <c r="AW409" s="13" t="s">
        <v>34</v>
      </c>
      <c r="AX409" s="13" t="s">
        <v>73</v>
      </c>
      <c r="AY409" s="244" t="s">
        <v>142</v>
      </c>
    </row>
    <row r="410" s="14" customFormat="1">
      <c r="A410" s="14"/>
      <c r="B410" s="245"/>
      <c r="C410" s="246"/>
      <c r="D410" s="228" t="s">
        <v>173</v>
      </c>
      <c r="E410" s="247" t="s">
        <v>19</v>
      </c>
      <c r="F410" s="248" t="s">
        <v>477</v>
      </c>
      <c r="G410" s="246"/>
      <c r="H410" s="249">
        <v>38.058</v>
      </c>
      <c r="I410" s="250"/>
      <c r="J410" s="246"/>
      <c r="K410" s="246"/>
      <c r="L410" s="251"/>
      <c r="M410" s="252"/>
      <c r="N410" s="253"/>
      <c r="O410" s="253"/>
      <c r="P410" s="253"/>
      <c r="Q410" s="253"/>
      <c r="R410" s="253"/>
      <c r="S410" s="253"/>
      <c r="T410" s="254"/>
      <c r="U410" s="14"/>
      <c r="V410" s="14"/>
      <c r="W410" s="14"/>
      <c r="X410" s="14"/>
      <c r="Y410" s="14"/>
      <c r="Z410" s="14"/>
      <c r="AA410" s="14"/>
      <c r="AB410" s="14"/>
      <c r="AC410" s="14"/>
      <c r="AD410" s="14"/>
      <c r="AE410" s="14"/>
      <c r="AT410" s="255" t="s">
        <v>173</v>
      </c>
      <c r="AU410" s="255" t="s">
        <v>81</v>
      </c>
      <c r="AV410" s="14" t="s">
        <v>81</v>
      </c>
      <c r="AW410" s="14" t="s">
        <v>34</v>
      </c>
      <c r="AX410" s="14" t="s">
        <v>73</v>
      </c>
      <c r="AY410" s="255" t="s">
        <v>142</v>
      </c>
    </row>
    <row r="411" s="16" customFormat="1">
      <c r="A411" s="16"/>
      <c r="B411" s="278"/>
      <c r="C411" s="279"/>
      <c r="D411" s="228" t="s">
        <v>173</v>
      </c>
      <c r="E411" s="280" t="s">
        <v>19</v>
      </c>
      <c r="F411" s="281" t="s">
        <v>435</v>
      </c>
      <c r="G411" s="279"/>
      <c r="H411" s="282">
        <v>50.658000000000001</v>
      </c>
      <c r="I411" s="283"/>
      <c r="J411" s="279"/>
      <c r="K411" s="279"/>
      <c r="L411" s="284"/>
      <c r="M411" s="285"/>
      <c r="N411" s="286"/>
      <c r="O411" s="286"/>
      <c r="P411" s="286"/>
      <c r="Q411" s="286"/>
      <c r="R411" s="286"/>
      <c r="S411" s="286"/>
      <c r="T411" s="287"/>
      <c r="U411" s="16"/>
      <c r="V411" s="16"/>
      <c r="W411" s="16"/>
      <c r="X411" s="16"/>
      <c r="Y411" s="16"/>
      <c r="Z411" s="16"/>
      <c r="AA411" s="16"/>
      <c r="AB411" s="16"/>
      <c r="AC411" s="16"/>
      <c r="AD411" s="16"/>
      <c r="AE411" s="16"/>
      <c r="AT411" s="288" t="s">
        <v>173</v>
      </c>
      <c r="AU411" s="288" t="s">
        <v>81</v>
      </c>
      <c r="AV411" s="16" t="s">
        <v>160</v>
      </c>
      <c r="AW411" s="16" t="s">
        <v>34</v>
      </c>
      <c r="AX411" s="16" t="s">
        <v>73</v>
      </c>
      <c r="AY411" s="288" t="s">
        <v>142</v>
      </c>
    </row>
    <row r="412" s="15" customFormat="1">
      <c r="A412" s="15"/>
      <c r="B412" s="256"/>
      <c r="C412" s="257"/>
      <c r="D412" s="228" t="s">
        <v>173</v>
      </c>
      <c r="E412" s="258" t="s">
        <v>19</v>
      </c>
      <c r="F412" s="259" t="s">
        <v>178</v>
      </c>
      <c r="G412" s="257"/>
      <c r="H412" s="260">
        <v>553.178</v>
      </c>
      <c r="I412" s="261"/>
      <c r="J412" s="257"/>
      <c r="K412" s="257"/>
      <c r="L412" s="262"/>
      <c r="M412" s="263"/>
      <c r="N412" s="264"/>
      <c r="O412" s="264"/>
      <c r="P412" s="264"/>
      <c r="Q412" s="264"/>
      <c r="R412" s="264"/>
      <c r="S412" s="264"/>
      <c r="T412" s="265"/>
      <c r="U412" s="15"/>
      <c r="V412" s="15"/>
      <c r="W412" s="15"/>
      <c r="X412" s="15"/>
      <c r="Y412" s="15"/>
      <c r="Z412" s="15"/>
      <c r="AA412" s="15"/>
      <c r="AB412" s="15"/>
      <c r="AC412" s="15"/>
      <c r="AD412" s="15"/>
      <c r="AE412" s="15"/>
      <c r="AT412" s="266" t="s">
        <v>173</v>
      </c>
      <c r="AU412" s="266" t="s">
        <v>81</v>
      </c>
      <c r="AV412" s="15" t="s">
        <v>149</v>
      </c>
      <c r="AW412" s="15" t="s">
        <v>34</v>
      </c>
      <c r="AX412" s="15" t="s">
        <v>77</v>
      </c>
      <c r="AY412" s="266" t="s">
        <v>142</v>
      </c>
    </row>
    <row r="413" s="2" customFormat="1" ht="24.15" customHeight="1">
      <c r="A413" s="41"/>
      <c r="B413" s="42"/>
      <c r="C413" s="215" t="s">
        <v>583</v>
      </c>
      <c r="D413" s="215" t="s">
        <v>144</v>
      </c>
      <c r="E413" s="216" t="s">
        <v>584</v>
      </c>
      <c r="F413" s="217" t="s">
        <v>585</v>
      </c>
      <c r="G413" s="218" t="s">
        <v>147</v>
      </c>
      <c r="H413" s="219">
        <v>126.86</v>
      </c>
      <c r="I413" s="220"/>
      <c r="J413" s="221">
        <f>ROUND(I413*H413,2)</f>
        <v>0</v>
      </c>
      <c r="K413" s="217" t="s">
        <v>148</v>
      </c>
      <c r="L413" s="47"/>
      <c r="M413" s="222" t="s">
        <v>19</v>
      </c>
      <c r="N413" s="223" t="s">
        <v>44</v>
      </c>
      <c r="O413" s="87"/>
      <c r="P413" s="224">
        <f>O413*H413</f>
        <v>0</v>
      </c>
      <c r="Q413" s="224">
        <v>2.1999999999999999E-05</v>
      </c>
      <c r="R413" s="224">
        <f>Q413*H413</f>
        <v>0.0027909200000000001</v>
      </c>
      <c r="S413" s="224">
        <v>1.0000000000000001E-05</v>
      </c>
      <c r="T413" s="225">
        <f>S413*H413</f>
        <v>0.0012686000000000002</v>
      </c>
      <c r="U413" s="41"/>
      <c r="V413" s="41"/>
      <c r="W413" s="41"/>
      <c r="X413" s="41"/>
      <c r="Y413" s="41"/>
      <c r="Z413" s="41"/>
      <c r="AA413" s="41"/>
      <c r="AB413" s="41"/>
      <c r="AC413" s="41"/>
      <c r="AD413" s="41"/>
      <c r="AE413" s="41"/>
      <c r="AR413" s="226" t="s">
        <v>149</v>
      </c>
      <c r="AT413" s="226" t="s">
        <v>144</v>
      </c>
      <c r="AU413" s="226" t="s">
        <v>81</v>
      </c>
      <c r="AY413" s="20" t="s">
        <v>142</v>
      </c>
      <c r="BE413" s="227">
        <f>IF(N413="základní",J413,0)</f>
        <v>0</v>
      </c>
      <c r="BF413" s="227">
        <f>IF(N413="snížená",J413,0)</f>
        <v>0</v>
      </c>
      <c r="BG413" s="227">
        <f>IF(N413="zákl. přenesená",J413,0)</f>
        <v>0</v>
      </c>
      <c r="BH413" s="227">
        <f>IF(N413="sníž. přenesená",J413,0)</f>
        <v>0</v>
      </c>
      <c r="BI413" s="227">
        <f>IF(N413="nulová",J413,0)</f>
        <v>0</v>
      </c>
      <c r="BJ413" s="20" t="s">
        <v>77</v>
      </c>
      <c r="BK413" s="227">
        <f>ROUND(I413*H413,2)</f>
        <v>0</v>
      </c>
      <c r="BL413" s="20" t="s">
        <v>149</v>
      </c>
      <c r="BM413" s="226" t="s">
        <v>586</v>
      </c>
    </row>
    <row r="414" s="2" customFormat="1">
      <c r="A414" s="41"/>
      <c r="B414" s="42"/>
      <c r="C414" s="43"/>
      <c r="D414" s="228" t="s">
        <v>151</v>
      </c>
      <c r="E414" s="43"/>
      <c r="F414" s="229" t="s">
        <v>587</v>
      </c>
      <c r="G414" s="43"/>
      <c r="H414" s="43"/>
      <c r="I414" s="230"/>
      <c r="J414" s="43"/>
      <c r="K414" s="43"/>
      <c r="L414" s="47"/>
      <c r="M414" s="231"/>
      <c r="N414" s="232"/>
      <c r="O414" s="87"/>
      <c r="P414" s="87"/>
      <c r="Q414" s="87"/>
      <c r="R414" s="87"/>
      <c r="S414" s="87"/>
      <c r="T414" s="88"/>
      <c r="U414" s="41"/>
      <c r="V414" s="41"/>
      <c r="W414" s="41"/>
      <c r="X414" s="41"/>
      <c r="Y414" s="41"/>
      <c r="Z414" s="41"/>
      <c r="AA414" s="41"/>
      <c r="AB414" s="41"/>
      <c r="AC414" s="41"/>
      <c r="AD414" s="41"/>
      <c r="AE414" s="41"/>
      <c r="AT414" s="20" t="s">
        <v>151</v>
      </c>
      <c r="AU414" s="20" t="s">
        <v>81</v>
      </c>
    </row>
    <row r="415" s="2" customFormat="1">
      <c r="A415" s="41"/>
      <c r="B415" s="42"/>
      <c r="C415" s="43"/>
      <c r="D415" s="233" t="s">
        <v>153</v>
      </c>
      <c r="E415" s="43"/>
      <c r="F415" s="234" t="s">
        <v>588</v>
      </c>
      <c r="G415" s="43"/>
      <c r="H415" s="43"/>
      <c r="I415" s="230"/>
      <c r="J415" s="43"/>
      <c r="K415" s="43"/>
      <c r="L415" s="47"/>
      <c r="M415" s="231"/>
      <c r="N415" s="232"/>
      <c r="O415" s="87"/>
      <c r="P415" s="87"/>
      <c r="Q415" s="87"/>
      <c r="R415" s="87"/>
      <c r="S415" s="87"/>
      <c r="T415" s="88"/>
      <c r="U415" s="41"/>
      <c r="V415" s="41"/>
      <c r="W415" s="41"/>
      <c r="X415" s="41"/>
      <c r="Y415" s="41"/>
      <c r="Z415" s="41"/>
      <c r="AA415" s="41"/>
      <c r="AB415" s="41"/>
      <c r="AC415" s="41"/>
      <c r="AD415" s="41"/>
      <c r="AE415" s="41"/>
      <c r="AT415" s="20" t="s">
        <v>153</v>
      </c>
      <c r="AU415" s="20" t="s">
        <v>81</v>
      </c>
    </row>
    <row r="416" s="14" customFormat="1">
      <c r="A416" s="14"/>
      <c r="B416" s="245"/>
      <c r="C416" s="246"/>
      <c r="D416" s="228" t="s">
        <v>173</v>
      </c>
      <c r="E416" s="247" t="s">
        <v>19</v>
      </c>
      <c r="F416" s="248" t="s">
        <v>589</v>
      </c>
      <c r="G416" s="246"/>
      <c r="H416" s="249">
        <v>117.8</v>
      </c>
      <c r="I416" s="250"/>
      <c r="J416" s="246"/>
      <c r="K416" s="246"/>
      <c r="L416" s="251"/>
      <c r="M416" s="252"/>
      <c r="N416" s="253"/>
      <c r="O416" s="253"/>
      <c r="P416" s="253"/>
      <c r="Q416" s="253"/>
      <c r="R416" s="253"/>
      <c r="S416" s="253"/>
      <c r="T416" s="254"/>
      <c r="U416" s="14"/>
      <c r="V416" s="14"/>
      <c r="W416" s="14"/>
      <c r="X416" s="14"/>
      <c r="Y416" s="14"/>
      <c r="Z416" s="14"/>
      <c r="AA416" s="14"/>
      <c r="AB416" s="14"/>
      <c r="AC416" s="14"/>
      <c r="AD416" s="14"/>
      <c r="AE416" s="14"/>
      <c r="AT416" s="255" t="s">
        <v>173</v>
      </c>
      <c r="AU416" s="255" t="s">
        <v>81</v>
      </c>
      <c r="AV416" s="14" t="s">
        <v>81</v>
      </c>
      <c r="AW416" s="14" t="s">
        <v>34</v>
      </c>
      <c r="AX416" s="14" t="s">
        <v>73</v>
      </c>
      <c r="AY416" s="255" t="s">
        <v>142</v>
      </c>
    </row>
    <row r="417" s="14" customFormat="1">
      <c r="A417" s="14"/>
      <c r="B417" s="245"/>
      <c r="C417" s="246"/>
      <c r="D417" s="228" t="s">
        <v>173</v>
      </c>
      <c r="E417" s="247" t="s">
        <v>19</v>
      </c>
      <c r="F417" s="248" t="s">
        <v>590</v>
      </c>
      <c r="G417" s="246"/>
      <c r="H417" s="249">
        <v>4.7000000000000002</v>
      </c>
      <c r="I417" s="250"/>
      <c r="J417" s="246"/>
      <c r="K417" s="246"/>
      <c r="L417" s="251"/>
      <c r="M417" s="252"/>
      <c r="N417" s="253"/>
      <c r="O417" s="253"/>
      <c r="P417" s="253"/>
      <c r="Q417" s="253"/>
      <c r="R417" s="253"/>
      <c r="S417" s="253"/>
      <c r="T417" s="254"/>
      <c r="U417" s="14"/>
      <c r="V417" s="14"/>
      <c r="W417" s="14"/>
      <c r="X417" s="14"/>
      <c r="Y417" s="14"/>
      <c r="Z417" s="14"/>
      <c r="AA417" s="14"/>
      <c r="AB417" s="14"/>
      <c r="AC417" s="14"/>
      <c r="AD417" s="14"/>
      <c r="AE417" s="14"/>
      <c r="AT417" s="255" t="s">
        <v>173</v>
      </c>
      <c r="AU417" s="255" t="s">
        <v>81</v>
      </c>
      <c r="AV417" s="14" t="s">
        <v>81</v>
      </c>
      <c r="AW417" s="14" t="s">
        <v>34</v>
      </c>
      <c r="AX417" s="14" t="s">
        <v>73</v>
      </c>
      <c r="AY417" s="255" t="s">
        <v>142</v>
      </c>
    </row>
    <row r="418" s="14" customFormat="1">
      <c r="A418" s="14"/>
      <c r="B418" s="245"/>
      <c r="C418" s="246"/>
      <c r="D418" s="228" t="s">
        <v>173</v>
      </c>
      <c r="E418" s="247" t="s">
        <v>19</v>
      </c>
      <c r="F418" s="248" t="s">
        <v>591</v>
      </c>
      <c r="G418" s="246"/>
      <c r="H418" s="249">
        <v>4.3600000000000003</v>
      </c>
      <c r="I418" s="250"/>
      <c r="J418" s="246"/>
      <c r="K418" s="246"/>
      <c r="L418" s="251"/>
      <c r="M418" s="252"/>
      <c r="N418" s="253"/>
      <c r="O418" s="253"/>
      <c r="P418" s="253"/>
      <c r="Q418" s="253"/>
      <c r="R418" s="253"/>
      <c r="S418" s="253"/>
      <c r="T418" s="254"/>
      <c r="U418" s="14"/>
      <c r="V418" s="14"/>
      <c r="W418" s="14"/>
      <c r="X418" s="14"/>
      <c r="Y418" s="14"/>
      <c r="Z418" s="14"/>
      <c r="AA418" s="14"/>
      <c r="AB418" s="14"/>
      <c r="AC418" s="14"/>
      <c r="AD418" s="14"/>
      <c r="AE418" s="14"/>
      <c r="AT418" s="255" t="s">
        <v>173</v>
      </c>
      <c r="AU418" s="255" t="s">
        <v>81</v>
      </c>
      <c r="AV418" s="14" t="s">
        <v>81</v>
      </c>
      <c r="AW418" s="14" t="s">
        <v>34</v>
      </c>
      <c r="AX418" s="14" t="s">
        <v>73</v>
      </c>
      <c r="AY418" s="255" t="s">
        <v>142</v>
      </c>
    </row>
    <row r="419" s="15" customFormat="1">
      <c r="A419" s="15"/>
      <c r="B419" s="256"/>
      <c r="C419" s="257"/>
      <c r="D419" s="228" t="s">
        <v>173</v>
      </c>
      <c r="E419" s="258" t="s">
        <v>19</v>
      </c>
      <c r="F419" s="259" t="s">
        <v>178</v>
      </c>
      <c r="G419" s="257"/>
      <c r="H419" s="260">
        <v>126.86</v>
      </c>
      <c r="I419" s="261"/>
      <c r="J419" s="257"/>
      <c r="K419" s="257"/>
      <c r="L419" s="262"/>
      <c r="M419" s="263"/>
      <c r="N419" s="264"/>
      <c r="O419" s="264"/>
      <c r="P419" s="264"/>
      <c r="Q419" s="264"/>
      <c r="R419" s="264"/>
      <c r="S419" s="264"/>
      <c r="T419" s="265"/>
      <c r="U419" s="15"/>
      <c r="V419" s="15"/>
      <c r="W419" s="15"/>
      <c r="X419" s="15"/>
      <c r="Y419" s="15"/>
      <c r="Z419" s="15"/>
      <c r="AA419" s="15"/>
      <c r="AB419" s="15"/>
      <c r="AC419" s="15"/>
      <c r="AD419" s="15"/>
      <c r="AE419" s="15"/>
      <c r="AT419" s="266" t="s">
        <v>173</v>
      </c>
      <c r="AU419" s="266" t="s">
        <v>81</v>
      </c>
      <c r="AV419" s="15" t="s">
        <v>149</v>
      </c>
      <c r="AW419" s="15" t="s">
        <v>34</v>
      </c>
      <c r="AX419" s="15" t="s">
        <v>77</v>
      </c>
      <c r="AY419" s="266" t="s">
        <v>142</v>
      </c>
    </row>
    <row r="420" s="2" customFormat="1" ht="16.5" customHeight="1">
      <c r="A420" s="41"/>
      <c r="B420" s="42"/>
      <c r="C420" s="215" t="s">
        <v>592</v>
      </c>
      <c r="D420" s="215" t="s">
        <v>144</v>
      </c>
      <c r="E420" s="216" t="s">
        <v>593</v>
      </c>
      <c r="F420" s="217" t="s">
        <v>594</v>
      </c>
      <c r="G420" s="218" t="s">
        <v>147</v>
      </c>
      <c r="H420" s="219">
        <v>568.48199999999997</v>
      </c>
      <c r="I420" s="220"/>
      <c r="J420" s="221">
        <f>ROUND(I420*H420,2)</f>
        <v>0</v>
      </c>
      <c r="K420" s="217" t="s">
        <v>148</v>
      </c>
      <c r="L420" s="47"/>
      <c r="M420" s="222" t="s">
        <v>19</v>
      </c>
      <c r="N420" s="223" t="s">
        <v>44</v>
      </c>
      <c r="O420" s="87"/>
      <c r="P420" s="224">
        <f>O420*H420</f>
        <v>0</v>
      </c>
      <c r="Q420" s="224">
        <v>0</v>
      </c>
      <c r="R420" s="224">
        <f>Q420*H420</f>
        <v>0</v>
      </c>
      <c r="S420" s="224">
        <v>0</v>
      </c>
      <c r="T420" s="225">
        <f>S420*H420</f>
        <v>0</v>
      </c>
      <c r="U420" s="41"/>
      <c r="V420" s="41"/>
      <c r="W420" s="41"/>
      <c r="X420" s="41"/>
      <c r="Y420" s="41"/>
      <c r="Z420" s="41"/>
      <c r="AA420" s="41"/>
      <c r="AB420" s="41"/>
      <c r="AC420" s="41"/>
      <c r="AD420" s="41"/>
      <c r="AE420" s="41"/>
      <c r="AR420" s="226" t="s">
        <v>149</v>
      </c>
      <c r="AT420" s="226" t="s">
        <v>144</v>
      </c>
      <c r="AU420" s="226" t="s">
        <v>81</v>
      </c>
      <c r="AY420" s="20" t="s">
        <v>142</v>
      </c>
      <c r="BE420" s="227">
        <f>IF(N420="základní",J420,0)</f>
        <v>0</v>
      </c>
      <c r="BF420" s="227">
        <f>IF(N420="snížená",J420,0)</f>
        <v>0</v>
      </c>
      <c r="BG420" s="227">
        <f>IF(N420="zákl. přenesená",J420,0)</f>
        <v>0</v>
      </c>
      <c r="BH420" s="227">
        <f>IF(N420="sníž. přenesená",J420,0)</f>
        <v>0</v>
      </c>
      <c r="BI420" s="227">
        <f>IF(N420="nulová",J420,0)</f>
        <v>0</v>
      </c>
      <c r="BJ420" s="20" t="s">
        <v>77</v>
      </c>
      <c r="BK420" s="227">
        <f>ROUND(I420*H420,2)</f>
        <v>0</v>
      </c>
      <c r="BL420" s="20" t="s">
        <v>149</v>
      </c>
      <c r="BM420" s="226" t="s">
        <v>595</v>
      </c>
    </row>
    <row r="421" s="2" customFormat="1">
      <c r="A421" s="41"/>
      <c r="B421" s="42"/>
      <c r="C421" s="43"/>
      <c r="D421" s="228" t="s">
        <v>151</v>
      </c>
      <c r="E421" s="43"/>
      <c r="F421" s="229" t="s">
        <v>596</v>
      </c>
      <c r="G421" s="43"/>
      <c r="H421" s="43"/>
      <c r="I421" s="230"/>
      <c r="J421" s="43"/>
      <c r="K421" s="43"/>
      <c r="L421" s="47"/>
      <c r="M421" s="231"/>
      <c r="N421" s="232"/>
      <c r="O421" s="87"/>
      <c r="P421" s="87"/>
      <c r="Q421" s="87"/>
      <c r="R421" s="87"/>
      <c r="S421" s="87"/>
      <c r="T421" s="88"/>
      <c r="U421" s="41"/>
      <c r="V421" s="41"/>
      <c r="W421" s="41"/>
      <c r="X421" s="41"/>
      <c r="Y421" s="41"/>
      <c r="Z421" s="41"/>
      <c r="AA421" s="41"/>
      <c r="AB421" s="41"/>
      <c r="AC421" s="41"/>
      <c r="AD421" s="41"/>
      <c r="AE421" s="41"/>
      <c r="AT421" s="20" t="s">
        <v>151</v>
      </c>
      <c r="AU421" s="20" t="s">
        <v>81</v>
      </c>
    </row>
    <row r="422" s="2" customFormat="1">
      <c r="A422" s="41"/>
      <c r="B422" s="42"/>
      <c r="C422" s="43"/>
      <c r="D422" s="233" t="s">
        <v>153</v>
      </c>
      <c r="E422" s="43"/>
      <c r="F422" s="234" t="s">
        <v>597</v>
      </c>
      <c r="G422" s="43"/>
      <c r="H422" s="43"/>
      <c r="I422" s="230"/>
      <c r="J422" s="43"/>
      <c r="K422" s="43"/>
      <c r="L422" s="47"/>
      <c r="M422" s="231"/>
      <c r="N422" s="232"/>
      <c r="O422" s="87"/>
      <c r="P422" s="87"/>
      <c r="Q422" s="87"/>
      <c r="R422" s="87"/>
      <c r="S422" s="87"/>
      <c r="T422" s="88"/>
      <c r="U422" s="41"/>
      <c r="V422" s="41"/>
      <c r="W422" s="41"/>
      <c r="X422" s="41"/>
      <c r="Y422" s="41"/>
      <c r="Z422" s="41"/>
      <c r="AA422" s="41"/>
      <c r="AB422" s="41"/>
      <c r="AC422" s="41"/>
      <c r="AD422" s="41"/>
      <c r="AE422" s="41"/>
      <c r="AT422" s="20" t="s">
        <v>153</v>
      </c>
      <c r="AU422" s="20" t="s">
        <v>81</v>
      </c>
    </row>
    <row r="423" s="14" customFormat="1">
      <c r="A423" s="14"/>
      <c r="B423" s="245"/>
      <c r="C423" s="246"/>
      <c r="D423" s="228" t="s">
        <v>173</v>
      </c>
      <c r="E423" s="247" t="s">
        <v>19</v>
      </c>
      <c r="F423" s="248" t="s">
        <v>598</v>
      </c>
      <c r="G423" s="246"/>
      <c r="H423" s="249">
        <v>568.37800000000004</v>
      </c>
      <c r="I423" s="250"/>
      <c r="J423" s="246"/>
      <c r="K423" s="246"/>
      <c r="L423" s="251"/>
      <c r="M423" s="252"/>
      <c r="N423" s="253"/>
      <c r="O423" s="253"/>
      <c r="P423" s="253"/>
      <c r="Q423" s="253"/>
      <c r="R423" s="253"/>
      <c r="S423" s="253"/>
      <c r="T423" s="254"/>
      <c r="U423" s="14"/>
      <c r="V423" s="14"/>
      <c r="W423" s="14"/>
      <c r="X423" s="14"/>
      <c r="Y423" s="14"/>
      <c r="Z423" s="14"/>
      <c r="AA423" s="14"/>
      <c r="AB423" s="14"/>
      <c r="AC423" s="14"/>
      <c r="AD423" s="14"/>
      <c r="AE423" s="14"/>
      <c r="AT423" s="255" t="s">
        <v>173</v>
      </c>
      <c r="AU423" s="255" t="s">
        <v>81</v>
      </c>
      <c r="AV423" s="14" t="s">
        <v>81</v>
      </c>
      <c r="AW423" s="14" t="s">
        <v>34</v>
      </c>
      <c r="AX423" s="14" t="s">
        <v>73</v>
      </c>
      <c r="AY423" s="255" t="s">
        <v>142</v>
      </c>
    </row>
    <row r="424" s="14" customFormat="1">
      <c r="A424" s="14"/>
      <c r="B424" s="245"/>
      <c r="C424" s="246"/>
      <c r="D424" s="228" t="s">
        <v>173</v>
      </c>
      <c r="E424" s="247" t="s">
        <v>19</v>
      </c>
      <c r="F424" s="248" t="s">
        <v>599</v>
      </c>
      <c r="G424" s="246"/>
      <c r="H424" s="249">
        <v>62.103999999999999</v>
      </c>
      <c r="I424" s="250"/>
      <c r="J424" s="246"/>
      <c r="K424" s="246"/>
      <c r="L424" s="251"/>
      <c r="M424" s="252"/>
      <c r="N424" s="253"/>
      <c r="O424" s="253"/>
      <c r="P424" s="253"/>
      <c r="Q424" s="253"/>
      <c r="R424" s="253"/>
      <c r="S424" s="253"/>
      <c r="T424" s="254"/>
      <c r="U424" s="14"/>
      <c r="V424" s="14"/>
      <c r="W424" s="14"/>
      <c r="X424" s="14"/>
      <c r="Y424" s="14"/>
      <c r="Z424" s="14"/>
      <c r="AA424" s="14"/>
      <c r="AB424" s="14"/>
      <c r="AC424" s="14"/>
      <c r="AD424" s="14"/>
      <c r="AE424" s="14"/>
      <c r="AT424" s="255" t="s">
        <v>173</v>
      </c>
      <c r="AU424" s="255" t="s">
        <v>81</v>
      </c>
      <c r="AV424" s="14" t="s">
        <v>81</v>
      </c>
      <c r="AW424" s="14" t="s">
        <v>34</v>
      </c>
      <c r="AX424" s="14" t="s">
        <v>73</v>
      </c>
      <c r="AY424" s="255" t="s">
        <v>142</v>
      </c>
    </row>
    <row r="425" s="13" customFormat="1">
      <c r="A425" s="13"/>
      <c r="B425" s="235"/>
      <c r="C425" s="236"/>
      <c r="D425" s="228" t="s">
        <v>173</v>
      </c>
      <c r="E425" s="237" t="s">
        <v>19</v>
      </c>
      <c r="F425" s="238" t="s">
        <v>600</v>
      </c>
      <c r="G425" s="236"/>
      <c r="H425" s="237" t="s">
        <v>19</v>
      </c>
      <c r="I425" s="239"/>
      <c r="J425" s="236"/>
      <c r="K425" s="236"/>
      <c r="L425" s="240"/>
      <c r="M425" s="241"/>
      <c r="N425" s="242"/>
      <c r="O425" s="242"/>
      <c r="P425" s="242"/>
      <c r="Q425" s="242"/>
      <c r="R425" s="242"/>
      <c r="S425" s="242"/>
      <c r="T425" s="243"/>
      <c r="U425" s="13"/>
      <c r="V425" s="13"/>
      <c r="W425" s="13"/>
      <c r="X425" s="13"/>
      <c r="Y425" s="13"/>
      <c r="Z425" s="13"/>
      <c r="AA425" s="13"/>
      <c r="AB425" s="13"/>
      <c r="AC425" s="13"/>
      <c r="AD425" s="13"/>
      <c r="AE425" s="13"/>
      <c r="AT425" s="244" t="s">
        <v>173</v>
      </c>
      <c r="AU425" s="244" t="s">
        <v>81</v>
      </c>
      <c r="AV425" s="13" t="s">
        <v>77</v>
      </c>
      <c r="AW425" s="13" t="s">
        <v>34</v>
      </c>
      <c r="AX425" s="13" t="s">
        <v>73</v>
      </c>
      <c r="AY425" s="244" t="s">
        <v>142</v>
      </c>
    </row>
    <row r="426" s="14" customFormat="1">
      <c r="A426" s="14"/>
      <c r="B426" s="245"/>
      <c r="C426" s="246"/>
      <c r="D426" s="228" t="s">
        <v>173</v>
      </c>
      <c r="E426" s="247" t="s">
        <v>19</v>
      </c>
      <c r="F426" s="248" t="s">
        <v>601</v>
      </c>
      <c r="G426" s="246"/>
      <c r="H426" s="249">
        <v>-62</v>
      </c>
      <c r="I426" s="250"/>
      <c r="J426" s="246"/>
      <c r="K426" s="246"/>
      <c r="L426" s="251"/>
      <c r="M426" s="252"/>
      <c r="N426" s="253"/>
      <c r="O426" s="253"/>
      <c r="P426" s="253"/>
      <c r="Q426" s="253"/>
      <c r="R426" s="253"/>
      <c r="S426" s="253"/>
      <c r="T426" s="254"/>
      <c r="U426" s="14"/>
      <c r="V426" s="14"/>
      <c r="W426" s="14"/>
      <c r="X426" s="14"/>
      <c r="Y426" s="14"/>
      <c r="Z426" s="14"/>
      <c r="AA426" s="14"/>
      <c r="AB426" s="14"/>
      <c r="AC426" s="14"/>
      <c r="AD426" s="14"/>
      <c r="AE426" s="14"/>
      <c r="AT426" s="255" t="s">
        <v>173</v>
      </c>
      <c r="AU426" s="255" t="s">
        <v>81</v>
      </c>
      <c r="AV426" s="14" t="s">
        <v>81</v>
      </c>
      <c r="AW426" s="14" t="s">
        <v>34</v>
      </c>
      <c r="AX426" s="14" t="s">
        <v>73</v>
      </c>
      <c r="AY426" s="255" t="s">
        <v>142</v>
      </c>
    </row>
    <row r="427" s="15" customFormat="1">
      <c r="A427" s="15"/>
      <c r="B427" s="256"/>
      <c r="C427" s="257"/>
      <c r="D427" s="228" t="s">
        <v>173</v>
      </c>
      <c r="E427" s="258" t="s">
        <v>19</v>
      </c>
      <c r="F427" s="259" t="s">
        <v>178</v>
      </c>
      <c r="G427" s="257"/>
      <c r="H427" s="260">
        <v>568.48200000000008</v>
      </c>
      <c r="I427" s="261"/>
      <c r="J427" s="257"/>
      <c r="K427" s="257"/>
      <c r="L427" s="262"/>
      <c r="M427" s="263"/>
      <c r="N427" s="264"/>
      <c r="O427" s="264"/>
      <c r="P427" s="264"/>
      <c r="Q427" s="264"/>
      <c r="R427" s="264"/>
      <c r="S427" s="264"/>
      <c r="T427" s="265"/>
      <c r="U427" s="15"/>
      <c r="V427" s="15"/>
      <c r="W427" s="15"/>
      <c r="X427" s="15"/>
      <c r="Y427" s="15"/>
      <c r="Z427" s="15"/>
      <c r="AA427" s="15"/>
      <c r="AB427" s="15"/>
      <c r="AC427" s="15"/>
      <c r="AD427" s="15"/>
      <c r="AE427" s="15"/>
      <c r="AT427" s="266" t="s">
        <v>173</v>
      </c>
      <c r="AU427" s="266" t="s">
        <v>81</v>
      </c>
      <c r="AV427" s="15" t="s">
        <v>149</v>
      </c>
      <c r="AW427" s="15" t="s">
        <v>34</v>
      </c>
      <c r="AX427" s="15" t="s">
        <v>77</v>
      </c>
      <c r="AY427" s="266" t="s">
        <v>142</v>
      </c>
    </row>
    <row r="428" s="12" customFormat="1" ht="22.8" customHeight="1">
      <c r="A428" s="12"/>
      <c r="B428" s="199"/>
      <c r="C428" s="200"/>
      <c r="D428" s="201" t="s">
        <v>72</v>
      </c>
      <c r="E428" s="213" t="s">
        <v>203</v>
      </c>
      <c r="F428" s="213" t="s">
        <v>602</v>
      </c>
      <c r="G428" s="200"/>
      <c r="H428" s="200"/>
      <c r="I428" s="203"/>
      <c r="J428" s="214">
        <f>BK428</f>
        <v>0</v>
      </c>
      <c r="K428" s="200"/>
      <c r="L428" s="205"/>
      <c r="M428" s="206"/>
      <c r="N428" s="207"/>
      <c r="O428" s="207"/>
      <c r="P428" s="208">
        <f>SUM(P429:P591)</f>
        <v>0</v>
      </c>
      <c r="Q428" s="207"/>
      <c r="R428" s="208">
        <f>SUM(R429:R591)</f>
        <v>24.435989599999999</v>
      </c>
      <c r="S428" s="207"/>
      <c r="T428" s="209">
        <f>SUM(T429:T591)</f>
        <v>18.646160999999999</v>
      </c>
      <c r="U428" s="12"/>
      <c r="V428" s="12"/>
      <c r="W428" s="12"/>
      <c r="X428" s="12"/>
      <c r="Y428" s="12"/>
      <c r="Z428" s="12"/>
      <c r="AA428" s="12"/>
      <c r="AB428" s="12"/>
      <c r="AC428" s="12"/>
      <c r="AD428" s="12"/>
      <c r="AE428" s="12"/>
      <c r="AR428" s="210" t="s">
        <v>77</v>
      </c>
      <c r="AT428" s="211" t="s">
        <v>72</v>
      </c>
      <c r="AU428" s="211" t="s">
        <v>77</v>
      </c>
      <c r="AY428" s="210" t="s">
        <v>142</v>
      </c>
      <c r="BK428" s="212">
        <f>SUM(BK429:BK591)</f>
        <v>0</v>
      </c>
    </row>
    <row r="429" s="2" customFormat="1" ht="33" customHeight="1">
      <c r="A429" s="41"/>
      <c r="B429" s="42"/>
      <c r="C429" s="215" t="s">
        <v>603</v>
      </c>
      <c r="D429" s="215" t="s">
        <v>144</v>
      </c>
      <c r="E429" s="216" t="s">
        <v>604</v>
      </c>
      <c r="F429" s="217" t="s">
        <v>605</v>
      </c>
      <c r="G429" s="218" t="s">
        <v>163</v>
      </c>
      <c r="H429" s="219">
        <v>81.5</v>
      </c>
      <c r="I429" s="220"/>
      <c r="J429" s="221">
        <f>ROUND(I429*H429,2)</f>
        <v>0</v>
      </c>
      <c r="K429" s="217" t="s">
        <v>148</v>
      </c>
      <c r="L429" s="47"/>
      <c r="M429" s="222" t="s">
        <v>19</v>
      </c>
      <c r="N429" s="223" t="s">
        <v>44</v>
      </c>
      <c r="O429" s="87"/>
      <c r="P429" s="224">
        <f>O429*H429</f>
        <v>0</v>
      </c>
      <c r="Q429" s="224">
        <v>0.14041960000000001</v>
      </c>
      <c r="R429" s="224">
        <f>Q429*H429</f>
        <v>11.4441974</v>
      </c>
      <c r="S429" s="224">
        <v>0</v>
      </c>
      <c r="T429" s="225">
        <f>S429*H429</f>
        <v>0</v>
      </c>
      <c r="U429" s="41"/>
      <c r="V429" s="41"/>
      <c r="W429" s="41"/>
      <c r="X429" s="41"/>
      <c r="Y429" s="41"/>
      <c r="Z429" s="41"/>
      <c r="AA429" s="41"/>
      <c r="AB429" s="41"/>
      <c r="AC429" s="41"/>
      <c r="AD429" s="41"/>
      <c r="AE429" s="41"/>
      <c r="AR429" s="226" t="s">
        <v>149</v>
      </c>
      <c r="AT429" s="226" t="s">
        <v>144</v>
      </c>
      <c r="AU429" s="226" t="s">
        <v>81</v>
      </c>
      <c r="AY429" s="20" t="s">
        <v>142</v>
      </c>
      <c r="BE429" s="227">
        <f>IF(N429="základní",J429,0)</f>
        <v>0</v>
      </c>
      <c r="BF429" s="227">
        <f>IF(N429="snížená",J429,0)</f>
        <v>0</v>
      </c>
      <c r="BG429" s="227">
        <f>IF(N429="zákl. přenesená",J429,0)</f>
        <v>0</v>
      </c>
      <c r="BH429" s="227">
        <f>IF(N429="sníž. přenesená",J429,0)</f>
        <v>0</v>
      </c>
      <c r="BI429" s="227">
        <f>IF(N429="nulová",J429,0)</f>
        <v>0</v>
      </c>
      <c r="BJ429" s="20" t="s">
        <v>77</v>
      </c>
      <c r="BK429" s="227">
        <f>ROUND(I429*H429,2)</f>
        <v>0</v>
      </c>
      <c r="BL429" s="20" t="s">
        <v>149</v>
      </c>
      <c r="BM429" s="226" t="s">
        <v>606</v>
      </c>
    </row>
    <row r="430" s="2" customFormat="1">
      <c r="A430" s="41"/>
      <c r="B430" s="42"/>
      <c r="C430" s="43"/>
      <c r="D430" s="228" t="s">
        <v>151</v>
      </c>
      <c r="E430" s="43"/>
      <c r="F430" s="229" t="s">
        <v>607</v>
      </c>
      <c r="G430" s="43"/>
      <c r="H430" s="43"/>
      <c r="I430" s="230"/>
      <c r="J430" s="43"/>
      <c r="K430" s="43"/>
      <c r="L430" s="47"/>
      <c r="M430" s="231"/>
      <c r="N430" s="232"/>
      <c r="O430" s="87"/>
      <c r="P430" s="87"/>
      <c r="Q430" s="87"/>
      <c r="R430" s="87"/>
      <c r="S430" s="87"/>
      <c r="T430" s="88"/>
      <c r="U430" s="41"/>
      <c r="V430" s="41"/>
      <c r="W430" s="41"/>
      <c r="X430" s="41"/>
      <c r="Y430" s="41"/>
      <c r="Z430" s="41"/>
      <c r="AA430" s="41"/>
      <c r="AB430" s="41"/>
      <c r="AC430" s="41"/>
      <c r="AD430" s="41"/>
      <c r="AE430" s="41"/>
      <c r="AT430" s="20" t="s">
        <v>151</v>
      </c>
      <c r="AU430" s="20" t="s">
        <v>81</v>
      </c>
    </row>
    <row r="431" s="2" customFormat="1">
      <c r="A431" s="41"/>
      <c r="B431" s="42"/>
      <c r="C431" s="43"/>
      <c r="D431" s="233" t="s">
        <v>153</v>
      </c>
      <c r="E431" s="43"/>
      <c r="F431" s="234" t="s">
        <v>608</v>
      </c>
      <c r="G431" s="43"/>
      <c r="H431" s="43"/>
      <c r="I431" s="230"/>
      <c r="J431" s="43"/>
      <c r="K431" s="43"/>
      <c r="L431" s="47"/>
      <c r="M431" s="231"/>
      <c r="N431" s="232"/>
      <c r="O431" s="87"/>
      <c r="P431" s="87"/>
      <c r="Q431" s="87"/>
      <c r="R431" s="87"/>
      <c r="S431" s="87"/>
      <c r="T431" s="88"/>
      <c r="U431" s="41"/>
      <c r="V431" s="41"/>
      <c r="W431" s="41"/>
      <c r="X431" s="41"/>
      <c r="Y431" s="41"/>
      <c r="Z431" s="41"/>
      <c r="AA431" s="41"/>
      <c r="AB431" s="41"/>
      <c r="AC431" s="41"/>
      <c r="AD431" s="41"/>
      <c r="AE431" s="41"/>
      <c r="AT431" s="20" t="s">
        <v>153</v>
      </c>
      <c r="AU431" s="20" t="s">
        <v>81</v>
      </c>
    </row>
    <row r="432" s="14" customFormat="1">
      <c r="A432" s="14"/>
      <c r="B432" s="245"/>
      <c r="C432" s="246"/>
      <c r="D432" s="228" t="s">
        <v>173</v>
      </c>
      <c r="E432" s="247" t="s">
        <v>19</v>
      </c>
      <c r="F432" s="248" t="s">
        <v>609</v>
      </c>
      <c r="G432" s="246"/>
      <c r="H432" s="249">
        <v>45.700000000000003</v>
      </c>
      <c r="I432" s="250"/>
      <c r="J432" s="246"/>
      <c r="K432" s="246"/>
      <c r="L432" s="251"/>
      <c r="M432" s="252"/>
      <c r="N432" s="253"/>
      <c r="O432" s="253"/>
      <c r="P432" s="253"/>
      <c r="Q432" s="253"/>
      <c r="R432" s="253"/>
      <c r="S432" s="253"/>
      <c r="T432" s="254"/>
      <c r="U432" s="14"/>
      <c r="V432" s="14"/>
      <c r="W432" s="14"/>
      <c r="X432" s="14"/>
      <c r="Y432" s="14"/>
      <c r="Z432" s="14"/>
      <c r="AA432" s="14"/>
      <c r="AB432" s="14"/>
      <c r="AC432" s="14"/>
      <c r="AD432" s="14"/>
      <c r="AE432" s="14"/>
      <c r="AT432" s="255" t="s">
        <v>173</v>
      </c>
      <c r="AU432" s="255" t="s">
        <v>81</v>
      </c>
      <c r="AV432" s="14" t="s">
        <v>81</v>
      </c>
      <c r="AW432" s="14" t="s">
        <v>34</v>
      </c>
      <c r="AX432" s="14" t="s">
        <v>73</v>
      </c>
      <c r="AY432" s="255" t="s">
        <v>142</v>
      </c>
    </row>
    <row r="433" s="14" customFormat="1">
      <c r="A433" s="14"/>
      <c r="B433" s="245"/>
      <c r="C433" s="246"/>
      <c r="D433" s="228" t="s">
        <v>173</v>
      </c>
      <c r="E433" s="247" t="s">
        <v>19</v>
      </c>
      <c r="F433" s="248" t="s">
        <v>610</v>
      </c>
      <c r="G433" s="246"/>
      <c r="H433" s="249">
        <v>35.799999999999997</v>
      </c>
      <c r="I433" s="250"/>
      <c r="J433" s="246"/>
      <c r="K433" s="246"/>
      <c r="L433" s="251"/>
      <c r="M433" s="252"/>
      <c r="N433" s="253"/>
      <c r="O433" s="253"/>
      <c r="P433" s="253"/>
      <c r="Q433" s="253"/>
      <c r="R433" s="253"/>
      <c r="S433" s="253"/>
      <c r="T433" s="254"/>
      <c r="U433" s="14"/>
      <c r="V433" s="14"/>
      <c r="W433" s="14"/>
      <c r="X433" s="14"/>
      <c r="Y433" s="14"/>
      <c r="Z433" s="14"/>
      <c r="AA433" s="14"/>
      <c r="AB433" s="14"/>
      <c r="AC433" s="14"/>
      <c r="AD433" s="14"/>
      <c r="AE433" s="14"/>
      <c r="AT433" s="255" t="s">
        <v>173</v>
      </c>
      <c r="AU433" s="255" t="s">
        <v>81</v>
      </c>
      <c r="AV433" s="14" t="s">
        <v>81</v>
      </c>
      <c r="AW433" s="14" t="s">
        <v>34</v>
      </c>
      <c r="AX433" s="14" t="s">
        <v>73</v>
      </c>
      <c r="AY433" s="255" t="s">
        <v>142</v>
      </c>
    </row>
    <row r="434" s="15" customFormat="1">
      <c r="A434" s="15"/>
      <c r="B434" s="256"/>
      <c r="C434" s="257"/>
      <c r="D434" s="228" t="s">
        <v>173</v>
      </c>
      <c r="E434" s="258" t="s">
        <v>19</v>
      </c>
      <c r="F434" s="259" t="s">
        <v>178</v>
      </c>
      <c r="G434" s="257"/>
      <c r="H434" s="260">
        <v>81.5</v>
      </c>
      <c r="I434" s="261"/>
      <c r="J434" s="257"/>
      <c r="K434" s="257"/>
      <c r="L434" s="262"/>
      <c r="M434" s="263"/>
      <c r="N434" s="264"/>
      <c r="O434" s="264"/>
      <c r="P434" s="264"/>
      <c r="Q434" s="264"/>
      <c r="R434" s="264"/>
      <c r="S434" s="264"/>
      <c r="T434" s="265"/>
      <c r="U434" s="15"/>
      <c r="V434" s="15"/>
      <c r="W434" s="15"/>
      <c r="X434" s="15"/>
      <c r="Y434" s="15"/>
      <c r="Z434" s="15"/>
      <c r="AA434" s="15"/>
      <c r="AB434" s="15"/>
      <c r="AC434" s="15"/>
      <c r="AD434" s="15"/>
      <c r="AE434" s="15"/>
      <c r="AT434" s="266" t="s">
        <v>173</v>
      </c>
      <c r="AU434" s="266" t="s">
        <v>81</v>
      </c>
      <c r="AV434" s="15" t="s">
        <v>149</v>
      </c>
      <c r="AW434" s="15" t="s">
        <v>34</v>
      </c>
      <c r="AX434" s="15" t="s">
        <v>77</v>
      </c>
      <c r="AY434" s="266" t="s">
        <v>142</v>
      </c>
    </row>
    <row r="435" s="2" customFormat="1" ht="21.75" customHeight="1">
      <c r="A435" s="41"/>
      <c r="B435" s="42"/>
      <c r="C435" s="267" t="s">
        <v>611</v>
      </c>
      <c r="D435" s="267" t="s">
        <v>199</v>
      </c>
      <c r="E435" s="268" t="s">
        <v>612</v>
      </c>
      <c r="F435" s="269" t="s">
        <v>613</v>
      </c>
      <c r="G435" s="270" t="s">
        <v>163</v>
      </c>
      <c r="H435" s="271">
        <v>85.575000000000003</v>
      </c>
      <c r="I435" s="272"/>
      <c r="J435" s="273">
        <f>ROUND(I435*H435,2)</f>
        <v>0</v>
      </c>
      <c r="K435" s="269" t="s">
        <v>148</v>
      </c>
      <c r="L435" s="274"/>
      <c r="M435" s="275" t="s">
        <v>19</v>
      </c>
      <c r="N435" s="276" t="s">
        <v>44</v>
      </c>
      <c r="O435" s="87"/>
      <c r="P435" s="224">
        <f>O435*H435</f>
        <v>0</v>
      </c>
      <c r="Q435" s="224">
        <v>0.0263</v>
      </c>
      <c r="R435" s="224">
        <f>Q435*H435</f>
        <v>2.2506225</v>
      </c>
      <c r="S435" s="224">
        <v>0</v>
      </c>
      <c r="T435" s="225">
        <f>S435*H435</f>
        <v>0</v>
      </c>
      <c r="U435" s="41"/>
      <c r="V435" s="41"/>
      <c r="W435" s="41"/>
      <c r="X435" s="41"/>
      <c r="Y435" s="41"/>
      <c r="Z435" s="41"/>
      <c r="AA435" s="41"/>
      <c r="AB435" s="41"/>
      <c r="AC435" s="41"/>
      <c r="AD435" s="41"/>
      <c r="AE435" s="41"/>
      <c r="AR435" s="226" t="s">
        <v>198</v>
      </c>
      <c r="AT435" s="226" t="s">
        <v>199</v>
      </c>
      <c r="AU435" s="226" t="s">
        <v>81</v>
      </c>
      <c r="AY435" s="20" t="s">
        <v>142</v>
      </c>
      <c r="BE435" s="227">
        <f>IF(N435="základní",J435,0)</f>
        <v>0</v>
      </c>
      <c r="BF435" s="227">
        <f>IF(N435="snížená",J435,0)</f>
        <v>0</v>
      </c>
      <c r="BG435" s="227">
        <f>IF(N435="zákl. přenesená",J435,0)</f>
        <v>0</v>
      </c>
      <c r="BH435" s="227">
        <f>IF(N435="sníž. přenesená",J435,0)</f>
        <v>0</v>
      </c>
      <c r="BI435" s="227">
        <f>IF(N435="nulová",J435,0)</f>
        <v>0</v>
      </c>
      <c r="BJ435" s="20" t="s">
        <v>77</v>
      </c>
      <c r="BK435" s="227">
        <f>ROUND(I435*H435,2)</f>
        <v>0</v>
      </c>
      <c r="BL435" s="20" t="s">
        <v>149</v>
      </c>
      <c r="BM435" s="226" t="s">
        <v>614</v>
      </c>
    </row>
    <row r="436" s="2" customFormat="1">
      <c r="A436" s="41"/>
      <c r="B436" s="42"/>
      <c r="C436" s="43"/>
      <c r="D436" s="228" t="s">
        <v>151</v>
      </c>
      <c r="E436" s="43"/>
      <c r="F436" s="229" t="s">
        <v>613</v>
      </c>
      <c r="G436" s="43"/>
      <c r="H436" s="43"/>
      <c r="I436" s="230"/>
      <c r="J436" s="43"/>
      <c r="K436" s="43"/>
      <c r="L436" s="47"/>
      <c r="M436" s="231"/>
      <c r="N436" s="232"/>
      <c r="O436" s="87"/>
      <c r="P436" s="87"/>
      <c r="Q436" s="87"/>
      <c r="R436" s="87"/>
      <c r="S436" s="87"/>
      <c r="T436" s="88"/>
      <c r="U436" s="41"/>
      <c r="V436" s="41"/>
      <c r="W436" s="41"/>
      <c r="X436" s="41"/>
      <c r="Y436" s="41"/>
      <c r="Z436" s="41"/>
      <c r="AA436" s="41"/>
      <c r="AB436" s="41"/>
      <c r="AC436" s="41"/>
      <c r="AD436" s="41"/>
      <c r="AE436" s="41"/>
      <c r="AT436" s="20" t="s">
        <v>151</v>
      </c>
      <c r="AU436" s="20" t="s">
        <v>81</v>
      </c>
    </row>
    <row r="437" s="14" customFormat="1">
      <c r="A437" s="14"/>
      <c r="B437" s="245"/>
      <c r="C437" s="246"/>
      <c r="D437" s="228" t="s">
        <v>173</v>
      </c>
      <c r="E437" s="246"/>
      <c r="F437" s="248" t="s">
        <v>615</v>
      </c>
      <c r="G437" s="246"/>
      <c r="H437" s="249">
        <v>85.575000000000003</v>
      </c>
      <c r="I437" s="250"/>
      <c r="J437" s="246"/>
      <c r="K437" s="246"/>
      <c r="L437" s="251"/>
      <c r="M437" s="252"/>
      <c r="N437" s="253"/>
      <c r="O437" s="253"/>
      <c r="P437" s="253"/>
      <c r="Q437" s="253"/>
      <c r="R437" s="253"/>
      <c r="S437" s="253"/>
      <c r="T437" s="254"/>
      <c r="U437" s="14"/>
      <c r="V437" s="14"/>
      <c r="W437" s="14"/>
      <c r="X437" s="14"/>
      <c r="Y437" s="14"/>
      <c r="Z437" s="14"/>
      <c r="AA437" s="14"/>
      <c r="AB437" s="14"/>
      <c r="AC437" s="14"/>
      <c r="AD437" s="14"/>
      <c r="AE437" s="14"/>
      <c r="AT437" s="255" t="s">
        <v>173</v>
      </c>
      <c r="AU437" s="255" t="s">
        <v>81</v>
      </c>
      <c r="AV437" s="14" t="s">
        <v>81</v>
      </c>
      <c r="AW437" s="14" t="s">
        <v>4</v>
      </c>
      <c r="AX437" s="14" t="s">
        <v>77</v>
      </c>
      <c r="AY437" s="255" t="s">
        <v>142</v>
      </c>
    </row>
    <row r="438" s="2" customFormat="1" ht="24.15" customHeight="1">
      <c r="A438" s="41"/>
      <c r="B438" s="42"/>
      <c r="C438" s="215" t="s">
        <v>616</v>
      </c>
      <c r="D438" s="215" t="s">
        <v>144</v>
      </c>
      <c r="E438" s="216" t="s">
        <v>617</v>
      </c>
      <c r="F438" s="217" t="s">
        <v>618</v>
      </c>
      <c r="G438" s="218" t="s">
        <v>169</v>
      </c>
      <c r="H438" s="219">
        <v>4.0750000000000002</v>
      </c>
      <c r="I438" s="220"/>
      <c r="J438" s="221">
        <f>ROUND(I438*H438,2)</f>
        <v>0</v>
      </c>
      <c r="K438" s="217" t="s">
        <v>148</v>
      </c>
      <c r="L438" s="47"/>
      <c r="M438" s="222" t="s">
        <v>19</v>
      </c>
      <c r="N438" s="223" t="s">
        <v>44</v>
      </c>
      <c r="O438" s="87"/>
      <c r="P438" s="224">
        <f>O438*H438</f>
        <v>0</v>
      </c>
      <c r="Q438" s="224">
        <v>2.2563399999999998</v>
      </c>
      <c r="R438" s="224">
        <f>Q438*H438</f>
        <v>9.1945854999999987</v>
      </c>
      <c r="S438" s="224">
        <v>0</v>
      </c>
      <c r="T438" s="225">
        <f>S438*H438</f>
        <v>0</v>
      </c>
      <c r="U438" s="41"/>
      <c r="V438" s="41"/>
      <c r="W438" s="41"/>
      <c r="X438" s="41"/>
      <c r="Y438" s="41"/>
      <c r="Z438" s="41"/>
      <c r="AA438" s="41"/>
      <c r="AB438" s="41"/>
      <c r="AC438" s="41"/>
      <c r="AD438" s="41"/>
      <c r="AE438" s="41"/>
      <c r="AR438" s="226" t="s">
        <v>149</v>
      </c>
      <c r="AT438" s="226" t="s">
        <v>144</v>
      </c>
      <c r="AU438" s="226" t="s">
        <v>81</v>
      </c>
      <c r="AY438" s="20" t="s">
        <v>142</v>
      </c>
      <c r="BE438" s="227">
        <f>IF(N438="základní",J438,0)</f>
        <v>0</v>
      </c>
      <c r="BF438" s="227">
        <f>IF(N438="snížená",J438,0)</f>
        <v>0</v>
      </c>
      <c r="BG438" s="227">
        <f>IF(N438="zákl. přenesená",J438,0)</f>
        <v>0</v>
      </c>
      <c r="BH438" s="227">
        <f>IF(N438="sníž. přenesená",J438,0)</f>
        <v>0</v>
      </c>
      <c r="BI438" s="227">
        <f>IF(N438="nulová",J438,0)</f>
        <v>0</v>
      </c>
      <c r="BJ438" s="20" t="s">
        <v>77</v>
      </c>
      <c r="BK438" s="227">
        <f>ROUND(I438*H438,2)</f>
        <v>0</v>
      </c>
      <c r="BL438" s="20" t="s">
        <v>149</v>
      </c>
      <c r="BM438" s="226" t="s">
        <v>619</v>
      </c>
    </row>
    <row r="439" s="2" customFormat="1">
      <c r="A439" s="41"/>
      <c r="B439" s="42"/>
      <c r="C439" s="43"/>
      <c r="D439" s="228" t="s">
        <v>151</v>
      </c>
      <c r="E439" s="43"/>
      <c r="F439" s="229" t="s">
        <v>618</v>
      </c>
      <c r="G439" s="43"/>
      <c r="H439" s="43"/>
      <c r="I439" s="230"/>
      <c r="J439" s="43"/>
      <c r="K439" s="43"/>
      <c r="L439" s="47"/>
      <c r="M439" s="231"/>
      <c r="N439" s="232"/>
      <c r="O439" s="87"/>
      <c r="P439" s="87"/>
      <c r="Q439" s="87"/>
      <c r="R439" s="87"/>
      <c r="S439" s="87"/>
      <c r="T439" s="88"/>
      <c r="U439" s="41"/>
      <c r="V439" s="41"/>
      <c r="W439" s="41"/>
      <c r="X439" s="41"/>
      <c r="Y439" s="41"/>
      <c r="Z439" s="41"/>
      <c r="AA439" s="41"/>
      <c r="AB439" s="41"/>
      <c r="AC439" s="41"/>
      <c r="AD439" s="41"/>
      <c r="AE439" s="41"/>
      <c r="AT439" s="20" t="s">
        <v>151</v>
      </c>
      <c r="AU439" s="20" t="s">
        <v>81</v>
      </c>
    </row>
    <row r="440" s="2" customFormat="1">
      <c r="A440" s="41"/>
      <c r="B440" s="42"/>
      <c r="C440" s="43"/>
      <c r="D440" s="233" t="s">
        <v>153</v>
      </c>
      <c r="E440" s="43"/>
      <c r="F440" s="234" t="s">
        <v>620</v>
      </c>
      <c r="G440" s="43"/>
      <c r="H440" s="43"/>
      <c r="I440" s="230"/>
      <c r="J440" s="43"/>
      <c r="K440" s="43"/>
      <c r="L440" s="47"/>
      <c r="M440" s="231"/>
      <c r="N440" s="232"/>
      <c r="O440" s="87"/>
      <c r="P440" s="87"/>
      <c r="Q440" s="87"/>
      <c r="R440" s="87"/>
      <c r="S440" s="87"/>
      <c r="T440" s="88"/>
      <c r="U440" s="41"/>
      <c r="V440" s="41"/>
      <c r="W440" s="41"/>
      <c r="X440" s="41"/>
      <c r="Y440" s="41"/>
      <c r="Z440" s="41"/>
      <c r="AA440" s="41"/>
      <c r="AB440" s="41"/>
      <c r="AC440" s="41"/>
      <c r="AD440" s="41"/>
      <c r="AE440" s="41"/>
      <c r="AT440" s="20" t="s">
        <v>153</v>
      </c>
      <c r="AU440" s="20" t="s">
        <v>81</v>
      </c>
    </row>
    <row r="441" s="14" customFormat="1">
      <c r="A441" s="14"/>
      <c r="B441" s="245"/>
      <c r="C441" s="246"/>
      <c r="D441" s="228" t="s">
        <v>173</v>
      </c>
      <c r="E441" s="247" t="s">
        <v>19</v>
      </c>
      <c r="F441" s="248" t="s">
        <v>621</v>
      </c>
      <c r="G441" s="246"/>
      <c r="H441" s="249">
        <v>4.0750000000000002</v>
      </c>
      <c r="I441" s="250"/>
      <c r="J441" s="246"/>
      <c r="K441" s="246"/>
      <c r="L441" s="251"/>
      <c r="M441" s="252"/>
      <c r="N441" s="253"/>
      <c r="O441" s="253"/>
      <c r="P441" s="253"/>
      <c r="Q441" s="253"/>
      <c r="R441" s="253"/>
      <c r="S441" s="253"/>
      <c r="T441" s="254"/>
      <c r="U441" s="14"/>
      <c r="V441" s="14"/>
      <c r="W441" s="14"/>
      <c r="X441" s="14"/>
      <c r="Y441" s="14"/>
      <c r="Z441" s="14"/>
      <c r="AA441" s="14"/>
      <c r="AB441" s="14"/>
      <c r="AC441" s="14"/>
      <c r="AD441" s="14"/>
      <c r="AE441" s="14"/>
      <c r="AT441" s="255" t="s">
        <v>173</v>
      </c>
      <c r="AU441" s="255" t="s">
        <v>81</v>
      </c>
      <c r="AV441" s="14" t="s">
        <v>81</v>
      </c>
      <c r="AW441" s="14" t="s">
        <v>34</v>
      </c>
      <c r="AX441" s="14" t="s">
        <v>77</v>
      </c>
      <c r="AY441" s="255" t="s">
        <v>142</v>
      </c>
    </row>
    <row r="442" s="2" customFormat="1" ht="33" customHeight="1">
      <c r="A442" s="41"/>
      <c r="B442" s="42"/>
      <c r="C442" s="215" t="s">
        <v>622</v>
      </c>
      <c r="D442" s="215" t="s">
        <v>144</v>
      </c>
      <c r="E442" s="216" t="s">
        <v>623</v>
      </c>
      <c r="F442" s="217" t="s">
        <v>624</v>
      </c>
      <c r="G442" s="218" t="s">
        <v>147</v>
      </c>
      <c r="H442" s="219">
        <v>739.5</v>
      </c>
      <c r="I442" s="220"/>
      <c r="J442" s="221">
        <f>ROUND(I442*H442,2)</f>
        <v>0</v>
      </c>
      <c r="K442" s="217" t="s">
        <v>148</v>
      </c>
      <c r="L442" s="47"/>
      <c r="M442" s="222" t="s">
        <v>19</v>
      </c>
      <c r="N442" s="223" t="s">
        <v>44</v>
      </c>
      <c r="O442" s="87"/>
      <c r="P442" s="224">
        <f>O442*H442</f>
        <v>0</v>
      </c>
      <c r="Q442" s="224">
        <v>0</v>
      </c>
      <c r="R442" s="224">
        <f>Q442*H442</f>
        <v>0</v>
      </c>
      <c r="S442" s="224">
        <v>0</v>
      </c>
      <c r="T442" s="225">
        <f>S442*H442</f>
        <v>0</v>
      </c>
      <c r="U442" s="41"/>
      <c r="V442" s="41"/>
      <c r="W442" s="41"/>
      <c r="X442" s="41"/>
      <c r="Y442" s="41"/>
      <c r="Z442" s="41"/>
      <c r="AA442" s="41"/>
      <c r="AB442" s="41"/>
      <c r="AC442" s="41"/>
      <c r="AD442" s="41"/>
      <c r="AE442" s="41"/>
      <c r="AR442" s="226" t="s">
        <v>149</v>
      </c>
      <c r="AT442" s="226" t="s">
        <v>144</v>
      </c>
      <c r="AU442" s="226" t="s">
        <v>81</v>
      </c>
      <c r="AY442" s="20" t="s">
        <v>142</v>
      </c>
      <c r="BE442" s="227">
        <f>IF(N442="základní",J442,0)</f>
        <v>0</v>
      </c>
      <c r="BF442" s="227">
        <f>IF(N442="snížená",J442,0)</f>
        <v>0</v>
      </c>
      <c r="BG442" s="227">
        <f>IF(N442="zákl. přenesená",J442,0)</f>
        <v>0</v>
      </c>
      <c r="BH442" s="227">
        <f>IF(N442="sníž. přenesená",J442,0)</f>
        <v>0</v>
      </c>
      <c r="BI442" s="227">
        <f>IF(N442="nulová",J442,0)</f>
        <v>0</v>
      </c>
      <c r="BJ442" s="20" t="s">
        <v>77</v>
      </c>
      <c r="BK442" s="227">
        <f>ROUND(I442*H442,2)</f>
        <v>0</v>
      </c>
      <c r="BL442" s="20" t="s">
        <v>149</v>
      </c>
      <c r="BM442" s="226" t="s">
        <v>625</v>
      </c>
    </row>
    <row r="443" s="2" customFormat="1">
      <c r="A443" s="41"/>
      <c r="B443" s="42"/>
      <c r="C443" s="43"/>
      <c r="D443" s="228" t="s">
        <v>151</v>
      </c>
      <c r="E443" s="43"/>
      <c r="F443" s="229" t="s">
        <v>626</v>
      </c>
      <c r="G443" s="43"/>
      <c r="H443" s="43"/>
      <c r="I443" s="230"/>
      <c r="J443" s="43"/>
      <c r="K443" s="43"/>
      <c r="L443" s="47"/>
      <c r="M443" s="231"/>
      <c r="N443" s="232"/>
      <c r="O443" s="87"/>
      <c r="P443" s="87"/>
      <c r="Q443" s="87"/>
      <c r="R443" s="87"/>
      <c r="S443" s="87"/>
      <c r="T443" s="88"/>
      <c r="U443" s="41"/>
      <c r="V443" s="41"/>
      <c r="W443" s="41"/>
      <c r="X443" s="41"/>
      <c r="Y443" s="41"/>
      <c r="Z443" s="41"/>
      <c r="AA443" s="41"/>
      <c r="AB443" s="41"/>
      <c r="AC443" s="41"/>
      <c r="AD443" s="41"/>
      <c r="AE443" s="41"/>
      <c r="AT443" s="20" t="s">
        <v>151</v>
      </c>
      <c r="AU443" s="20" t="s">
        <v>81</v>
      </c>
    </row>
    <row r="444" s="2" customFormat="1">
      <c r="A444" s="41"/>
      <c r="B444" s="42"/>
      <c r="C444" s="43"/>
      <c r="D444" s="233" t="s">
        <v>153</v>
      </c>
      <c r="E444" s="43"/>
      <c r="F444" s="234" t="s">
        <v>627</v>
      </c>
      <c r="G444" s="43"/>
      <c r="H444" s="43"/>
      <c r="I444" s="230"/>
      <c r="J444" s="43"/>
      <c r="K444" s="43"/>
      <c r="L444" s="47"/>
      <c r="M444" s="231"/>
      <c r="N444" s="232"/>
      <c r="O444" s="87"/>
      <c r="P444" s="87"/>
      <c r="Q444" s="87"/>
      <c r="R444" s="87"/>
      <c r="S444" s="87"/>
      <c r="T444" s="88"/>
      <c r="U444" s="41"/>
      <c r="V444" s="41"/>
      <c r="W444" s="41"/>
      <c r="X444" s="41"/>
      <c r="Y444" s="41"/>
      <c r="Z444" s="41"/>
      <c r="AA444" s="41"/>
      <c r="AB444" s="41"/>
      <c r="AC444" s="41"/>
      <c r="AD444" s="41"/>
      <c r="AE444" s="41"/>
      <c r="AT444" s="20" t="s">
        <v>153</v>
      </c>
      <c r="AU444" s="20" t="s">
        <v>81</v>
      </c>
    </row>
    <row r="445" s="14" customFormat="1">
      <c r="A445" s="14"/>
      <c r="B445" s="245"/>
      <c r="C445" s="246"/>
      <c r="D445" s="228" t="s">
        <v>173</v>
      </c>
      <c r="E445" s="247" t="s">
        <v>19</v>
      </c>
      <c r="F445" s="248" t="s">
        <v>628</v>
      </c>
      <c r="G445" s="246"/>
      <c r="H445" s="249">
        <v>544</v>
      </c>
      <c r="I445" s="250"/>
      <c r="J445" s="246"/>
      <c r="K445" s="246"/>
      <c r="L445" s="251"/>
      <c r="M445" s="252"/>
      <c r="N445" s="253"/>
      <c r="O445" s="253"/>
      <c r="P445" s="253"/>
      <c r="Q445" s="253"/>
      <c r="R445" s="253"/>
      <c r="S445" s="253"/>
      <c r="T445" s="254"/>
      <c r="U445" s="14"/>
      <c r="V445" s="14"/>
      <c r="W445" s="14"/>
      <c r="X445" s="14"/>
      <c r="Y445" s="14"/>
      <c r="Z445" s="14"/>
      <c r="AA445" s="14"/>
      <c r="AB445" s="14"/>
      <c r="AC445" s="14"/>
      <c r="AD445" s="14"/>
      <c r="AE445" s="14"/>
      <c r="AT445" s="255" t="s">
        <v>173</v>
      </c>
      <c r="AU445" s="255" t="s">
        <v>81</v>
      </c>
      <c r="AV445" s="14" t="s">
        <v>81</v>
      </c>
      <c r="AW445" s="14" t="s">
        <v>34</v>
      </c>
      <c r="AX445" s="14" t="s">
        <v>73</v>
      </c>
      <c r="AY445" s="255" t="s">
        <v>142</v>
      </c>
    </row>
    <row r="446" s="14" customFormat="1">
      <c r="A446" s="14"/>
      <c r="B446" s="245"/>
      <c r="C446" s="246"/>
      <c r="D446" s="228" t="s">
        <v>173</v>
      </c>
      <c r="E446" s="247" t="s">
        <v>19</v>
      </c>
      <c r="F446" s="248" t="s">
        <v>629</v>
      </c>
      <c r="G446" s="246"/>
      <c r="H446" s="249">
        <v>178.5</v>
      </c>
      <c r="I446" s="250"/>
      <c r="J446" s="246"/>
      <c r="K446" s="246"/>
      <c r="L446" s="251"/>
      <c r="M446" s="252"/>
      <c r="N446" s="253"/>
      <c r="O446" s="253"/>
      <c r="P446" s="253"/>
      <c r="Q446" s="253"/>
      <c r="R446" s="253"/>
      <c r="S446" s="253"/>
      <c r="T446" s="254"/>
      <c r="U446" s="14"/>
      <c r="V446" s="14"/>
      <c r="W446" s="14"/>
      <c r="X446" s="14"/>
      <c r="Y446" s="14"/>
      <c r="Z446" s="14"/>
      <c r="AA446" s="14"/>
      <c r="AB446" s="14"/>
      <c r="AC446" s="14"/>
      <c r="AD446" s="14"/>
      <c r="AE446" s="14"/>
      <c r="AT446" s="255" t="s">
        <v>173</v>
      </c>
      <c r="AU446" s="255" t="s">
        <v>81</v>
      </c>
      <c r="AV446" s="14" t="s">
        <v>81</v>
      </c>
      <c r="AW446" s="14" t="s">
        <v>34</v>
      </c>
      <c r="AX446" s="14" t="s">
        <v>73</v>
      </c>
      <c r="AY446" s="255" t="s">
        <v>142</v>
      </c>
    </row>
    <row r="447" s="14" customFormat="1">
      <c r="A447" s="14"/>
      <c r="B447" s="245"/>
      <c r="C447" s="246"/>
      <c r="D447" s="228" t="s">
        <v>173</v>
      </c>
      <c r="E447" s="247" t="s">
        <v>19</v>
      </c>
      <c r="F447" s="248" t="s">
        <v>630</v>
      </c>
      <c r="G447" s="246"/>
      <c r="H447" s="249">
        <v>17</v>
      </c>
      <c r="I447" s="250"/>
      <c r="J447" s="246"/>
      <c r="K447" s="246"/>
      <c r="L447" s="251"/>
      <c r="M447" s="252"/>
      <c r="N447" s="253"/>
      <c r="O447" s="253"/>
      <c r="P447" s="253"/>
      <c r="Q447" s="253"/>
      <c r="R447" s="253"/>
      <c r="S447" s="253"/>
      <c r="T447" s="254"/>
      <c r="U447" s="14"/>
      <c r="V447" s="14"/>
      <c r="W447" s="14"/>
      <c r="X447" s="14"/>
      <c r="Y447" s="14"/>
      <c r="Z447" s="14"/>
      <c r="AA447" s="14"/>
      <c r="AB447" s="14"/>
      <c r="AC447" s="14"/>
      <c r="AD447" s="14"/>
      <c r="AE447" s="14"/>
      <c r="AT447" s="255" t="s">
        <v>173</v>
      </c>
      <c r="AU447" s="255" t="s">
        <v>81</v>
      </c>
      <c r="AV447" s="14" t="s">
        <v>81</v>
      </c>
      <c r="AW447" s="14" t="s">
        <v>34</v>
      </c>
      <c r="AX447" s="14" t="s">
        <v>73</v>
      </c>
      <c r="AY447" s="255" t="s">
        <v>142</v>
      </c>
    </row>
    <row r="448" s="15" customFormat="1">
      <c r="A448" s="15"/>
      <c r="B448" s="256"/>
      <c r="C448" s="257"/>
      <c r="D448" s="228" t="s">
        <v>173</v>
      </c>
      <c r="E448" s="258" t="s">
        <v>19</v>
      </c>
      <c r="F448" s="259" t="s">
        <v>178</v>
      </c>
      <c r="G448" s="257"/>
      <c r="H448" s="260">
        <v>739.5</v>
      </c>
      <c r="I448" s="261"/>
      <c r="J448" s="257"/>
      <c r="K448" s="257"/>
      <c r="L448" s="262"/>
      <c r="M448" s="263"/>
      <c r="N448" s="264"/>
      <c r="O448" s="264"/>
      <c r="P448" s="264"/>
      <c r="Q448" s="264"/>
      <c r="R448" s="264"/>
      <c r="S448" s="264"/>
      <c r="T448" s="265"/>
      <c r="U448" s="15"/>
      <c r="V448" s="15"/>
      <c r="W448" s="15"/>
      <c r="X448" s="15"/>
      <c r="Y448" s="15"/>
      <c r="Z448" s="15"/>
      <c r="AA448" s="15"/>
      <c r="AB448" s="15"/>
      <c r="AC448" s="15"/>
      <c r="AD448" s="15"/>
      <c r="AE448" s="15"/>
      <c r="AT448" s="266" t="s">
        <v>173</v>
      </c>
      <c r="AU448" s="266" t="s">
        <v>81</v>
      </c>
      <c r="AV448" s="15" t="s">
        <v>149</v>
      </c>
      <c r="AW448" s="15" t="s">
        <v>34</v>
      </c>
      <c r="AX448" s="15" t="s">
        <v>77</v>
      </c>
      <c r="AY448" s="266" t="s">
        <v>142</v>
      </c>
    </row>
    <row r="449" s="2" customFormat="1" ht="37.8" customHeight="1">
      <c r="A449" s="41"/>
      <c r="B449" s="42"/>
      <c r="C449" s="215" t="s">
        <v>631</v>
      </c>
      <c r="D449" s="215" t="s">
        <v>144</v>
      </c>
      <c r="E449" s="216" t="s">
        <v>632</v>
      </c>
      <c r="F449" s="217" t="s">
        <v>633</v>
      </c>
      <c r="G449" s="218" t="s">
        <v>147</v>
      </c>
      <c r="H449" s="219">
        <v>66555</v>
      </c>
      <c r="I449" s="220"/>
      <c r="J449" s="221">
        <f>ROUND(I449*H449,2)</f>
        <v>0</v>
      </c>
      <c r="K449" s="217" t="s">
        <v>148</v>
      </c>
      <c r="L449" s="47"/>
      <c r="M449" s="222" t="s">
        <v>19</v>
      </c>
      <c r="N449" s="223" t="s">
        <v>44</v>
      </c>
      <c r="O449" s="87"/>
      <c r="P449" s="224">
        <f>O449*H449</f>
        <v>0</v>
      </c>
      <c r="Q449" s="224">
        <v>0</v>
      </c>
      <c r="R449" s="224">
        <f>Q449*H449</f>
        <v>0</v>
      </c>
      <c r="S449" s="224">
        <v>0</v>
      </c>
      <c r="T449" s="225">
        <f>S449*H449</f>
        <v>0</v>
      </c>
      <c r="U449" s="41"/>
      <c r="V449" s="41"/>
      <c r="W449" s="41"/>
      <c r="X449" s="41"/>
      <c r="Y449" s="41"/>
      <c r="Z449" s="41"/>
      <c r="AA449" s="41"/>
      <c r="AB449" s="41"/>
      <c r="AC449" s="41"/>
      <c r="AD449" s="41"/>
      <c r="AE449" s="41"/>
      <c r="AR449" s="226" t="s">
        <v>149</v>
      </c>
      <c r="AT449" s="226" t="s">
        <v>144</v>
      </c>
      <c r="AU449" s="226" t="s">
        <v>81</v>
      </c>
      <c r="AY449" s="20" t="s">
        <v>142</v>
      </c>
      <c r="BE449" s="227">
        <f>IF(N449="základní",J449,0)</f>
        <v>0</v>
      </c>
      <c r="BF449" s="227">
        <f>IF(N449="snížená",J449,0)</f>
        <v>0</v>
      </c>
      <c r="BG449" s="227">
        <f>IF(N449="zákl. přenesená",J449,0)</f>
        <v>0</v>
      </c>
      <c r="BH449" s="227">
        <f>IF(N449="sníž. přenesená",J449,0)</f>
        <v>0</v>
      </c>
      <c r="BI449" s="227">
        <f>IF(N449="nulová",J449,0)</f>
        <v>0</v>
      </c>
      <c r="BJ449" s="20" t="s">
        <v>77</v>
      </c>
      <c r="BK449" s="227">
        <f>ROUND(I449*H449,2)</f>
        <v>0</v>
      </c>
      <c r="BL449" s="20" t="s">
        <v>149</v>
      </c>
      <c r="BM449" s="226" t="s">
        <v>634</v>
      </c>
    </row>
    <row r="450" s="2" customFormat="1">
      <c r="A450" s="41"/>
      <c r="B450" s="42"/>
      <c r="C450" s="43"/>
      <c r="D450" s="228" t="s">
        <v>151</v>
      </c>
      <c r="E450" s="43"/>
      <c r="F450" s="229" t="s">
        <v>635</v>
      </c>
      <c r="G450" s="43"/>
      <c r="H450" s="43"/>
      <c r="I450" s="230"/>
      <c r="J450" s="43"/>
      <c r="K450" s="43"/>
      <c r="L450" s="47"/>
      <c r="M450" s="231"/>
      <c r="N450" s="232"/>
      <c r="O450" s="87"/>
      <c r="P450" s="87"/>
      <c r="Q450" s="87"/>
      <c r="R450" s="87"/>
      <c r="S450" s="87"/>
      <c r="T450" s="88"/>
      <c r="U450" s="41"/>
      <c r="V450" s="41"/>
      <c r="W450" s="41"/>
      <c r="X450" s="41"/>
      <c r="Y450" s="41"/>
      <c r="Z450" s="41"/>
      <c r="AA450" s="41"/>
      <c r="AB450" s="41"/>
      <c r="AC450" s="41"/>
      <c r="AD450" s="41"/>
      <c r="AE450" s="41"/>
      <c r="AT450" s="20" t="s">
        <v>151</v>
      </c>
      <c r="AU450" s="20" t="s">
        <v>81</v>
      </c>
    </row>
    <row r="451" s="2" customFormat="1">
      <c r="A451" s="41"/>
      <c r="B451" s="42"/>
      <c r="C451" s="43"/>
      <c r="D451" s="233" t="s">
        <v>153</v>
      </c>
      <c r="E451" s="43"/>
      <c r="F451" s="234" t="s">
        <v>636</v>
      </c>
      <c r="G451" s="43"/>
      <c r="H451" s="43"/>
      <c r="I451" s="230"/>
      <c r="J451" s="43"/>
      <c r="K451" s="43"/>
      <c r="L451" s="47"/>
      <c r="M451" s="231"/>
      <c r="N451" s="232"/>
      <c r="O451" s="87"/>
      <c r="P451" s="87"/>
      <c r="Q451" s="87"/>
      <c r="R451" s="87"/>
      <c r="S451" s="87"/>
      <c r="T451" s="88"/>
      <c r="U451" s="41"/>
      <c r="V451" s="41"/>
      <c r="W451" s="41"/>
      <c r="X451" s="41"/>
      <c r="Y451" s="41"/>
      <c r="Z451" s="41"/>
      <c r="AA451" s="41"/>
      <c r="AB451" s="41"/>
      <c r="AC451" s="41"/>
      <c r="AD451" s="41"/>
      <c r="AE451" s="41"/>
      <c r="AT451" s="20" t="s">
        <v>153</v>
      </c>
      <c r="AU451" s="20" t="s">
        <v>81</v>
      </c>
    </row>
    <row r="452" s="14" customFormat="1">
      <c r="A452" s="14"/>
      <c r="B452" s="245"/>
      <c r="C452" s="246"/>
      <c r="D452" s="228" t="s">
        <v>173</v>
      </c>
      <c r="E452" s="246"/>
      <c r="F452" s="248" t="s">
        <v>637</v>
      </c>
      <c r="G452" s="246"/>
      <c r="H452" s="249">
        <v>66555</v>
      </c>
      <c r="I452" s="250"/>
      <c r="J452" s="246"/>
      <c r="K452" s="246"/>
      <c r="L452" s="251"/>
      <c r="M452" s="252"/>
      <c r="N452" s="253"/>
      <c r="O452" s="253"/>
      <c r="P452" s="253"/>
      <c r="Q452" s="253"/>
      <c r="R452" s="253"/>
      <c r="S452" s="253"/>
      <c r="T452" s="254"/>
      <c r="U452" s="14"/>
      <c r="V452" s="14"/>
      <c r="W452" s="14"/>
      <c r="X452" s="14"/>
      <c r="Y452" s="14"/>
      <c r="Z452" s="14"/>
      <c r="AA452" s="14"/>
      <c r="AB452" s="14"/>
      <c r="AC452" s="14"/>
      <c r="AD452" s="14"/>
      <c r="AE452" s="14"/>
      <c r="AT452" s="255" t="s">
        <v>173</v>
      </c>
      <c r="AU452" s="255" t="s">
        <v>81</v>
      </c>
      <c r="AV452" s="14" t="s">
        <v>81</v>
      </c>
      <c r="AW452" s="14" t="s">
        <v>4</v>
      </c>
      <c r="AX452" s="14" t="s">
        <v>77</v>
      </c>
      <c r="AY452" s="255" t="s">
        <v>142</v>
      </c>
    </row>
    <row r="453" s="2" customFormat="1" ht="44.25" customHeight="1">
      <c r="A453" s="41"/>
      <c r="B453" s="42"/>
      <c r="C453" s="215" t="s">
        <v>638</v>
      </c>
      <c r="D453" s="215" t="s">
        <v>144</v>
      </c>
      <c r="E453" s="216" t="s">
        <v>639</v>
      </c>
      <c r="F453" s="217" t="s">
        <v>640</v>
      </c>
      <c r="G453" s="218" t="s">
        <v>641</v>
      </c>
      <c r="H453" s="219">
        <v>1</v>
      </c>
      <c r="I453" s="220"/>
      <c r="J453" s="221">
        <f>ROUND(I453*H453,2)</f>
        <v>0</v>
      </c>
      <c r="K453" s="217" t="s">
        <v>148</v>
      </c>
      <c r="L453" s="47"/>
      <c r="M453" s="222" t="s">
        <v>19</v>
      </c>
      <c r="N453" s="223" t="s">
        <v>44</v>
      </c>
      <c r="O453" s="87"/>
      <c r="P453" s="224">
        <f>O453*H453</f>
        <v>0</v>
      </c>
      <c r="Q453" s="224">
        <v>0</v>
      </c>
      <c r="R453" s="224">
        <f>Q453*H453</f>
        <v>0</v>
      </c>
      <c r="S453" s="224">
        <v>0</v>
      </c>
      <c r="T453" s="225">
        <f>S453*H453</f>
        <v>0</v>
      </c>
      <c r="U453" s="41"/>
      <c r="V453" s="41"/>
      <c r="W453" s="41"/>
      <c r="X453" s="41"/>
      <c r="Y453" s="41"/>
      <c r="Z453" s="41"/>
      <c r="AA453" s="41"/>
      <c r="AB453" s="41"/>
      <c r="AC453" s="41"/>
      <c r="AD453" s="41"/>
      <c r="AE453" s="41"/>
      <c r="AR453" s="226" t="s">
        <v>149</v>
      </c>
      <c r="AT453" s="226" t="s">
        <v>144</v>
      </c>
      <c r="AU453" s="226" t="s">
        <v>81</v>
      </c>
      <c r="AY453" s="20" t="s">
        <v>142</v>
      </c>
      <c r="BE453" s="227">
        <f>IF(N453="základní",J453,0)</f>
        <v>0</v>
      </c>
      <c r="BF453" s="227">
        <f>IF(N453="snížená",J453,0)</f>
        <v>0</v>
      </c>
      <c r="BG453" s="227">
        <f>IF(N453="zákl. přenesená",J453,0)</f>
        <v>0</v>
      </c>
      <c r="BH453" s="227">
        <f>IF(N453="sníž. přenesená",J453,0)</f>
        <v>0</v>
      </c>
      <c r="BI453" s="227">
        <f>IF(N453="nulová",J453,0)</f>
        <v>0</v>
      </c>
      <c r="BJ453" s="20" t="s">
        <v>77</v>
      </c>
      <c r="BK453" s="227">
        <f>ROUND(I453*H453,2)</f>
        <v>0</v>
      </c>
      <c r="BL453" s="20" t="s">
        <v>149</v>
      </c>
      <c r="BM453" s="226" t="s">
        <v>642</v>
      </c>
    </row>
    <row r="454" s="2" customFormat="1">
      <c r="A454" s="41"/>
      <c r="B454" s="42"/>
      <c r="C454" s="43"/>
      <c r="D454" s="228" t="s">
        <v>151</v>
      </c>
      <c r="E454" s="43"/>
      <c r="F454" s="229" t="s">
        <v>643</v>
      </c>
      <c r="G454" s="43"/>
      <c r="H454" s="43"/>
      <c r="I454" s="230"/>
      <c r="J454" s="43"/>
      <c r="K454" s="43"/>
      <c r="L454" s="47"/>
      <c r="M454" s="231"/>
      <c r="N454" s="232"/>
      <c r="O454" s="87"/>
      <c r="P454" s="87"/>
      <c r="Q454" s="87"/>
      <c r="R454" s="87"/>
      <c r="S454" s="87"/>
      <c r="T454" s="88"/>
      <c r="U454" s="41"/>
      <c r="V454" s="41"/>
      <c r="W454" s="41"/>
      <c r="X454" s="41"/>
      <c r="Y454" s="41"/>
      <c r="Z454" s="41"/>
      <c r="AA454" s="41"/>
      <c r="AB454" s="41"/>
      <c r="AC454" s="41"/>
      <c r="AD454" s="41"/>
      <c r="AE454" s="41"/>
      <c r="AT454" s="20" t="s">
        <v>151</v>
      </c>
      <c r="AU454" s="20" t="s">
        <v>81</v>
      </c>
    </row>
    <row r="455" s="2" customFormat="1">
      <c r="A455" s="41"/>
      <c r="B455" s="42"/>
      <c r="C455" s="43"/>
      <c r="D455" s="233" t="s">
        <v>153</v>
      </c>
      <c r="E455" s="43"/>
      <c r="F455" s="234" t="s">
        <v>644</v>
      </c>
      <c r="G455" s="43"/>
      <c r="H455" s="43"/>
      <c r="I455" s="230"/>
      <c r="J455" s="43"/>
      <c r="K455" s="43"/>
      <c r="L455" s="47"/>
      <c r="M455" s="231"/>
      <c r="N455" s="232"/>
      <c r="O455" s="87"/>
      <c r="P455" s="87"/>
      <c r="Q455" s="87"/>
      <c r="R455" s="87"/>
      <c r="S455" s="87"/>
      <c r="T455" s="88"/>
      <c r="U455" s="41"/>
      <c r="V455" s="41"/>
      <c r="W455" s="41"/>
      <c r="X455" s="41"/>
      <c r="Y455" s="41"/>
      <c r="Z455" s="41"/>
      <c r="AA455" s="41"/>
      <c r="AB455" s="41"/>
      <c r="AC455" s="41"/>
      <c r="AD455" s="41"/>
      <c r="AE455" s="41"/>
      <c r="AT455" s="20" t="s">
        <v>153</v>
      </c>
      <c r="AU455" s="20" t="s">
        <v>81</v>
      </c>
    </row>
    <row r="456" s="2" customFormat="1" ht="33" customHeight="1">
      <c r="A456" s="41"/>
      <c r="B456" s="42"/>
      <c r="C456" s="215" t="s">
        <v>645</v>
      </c>
      <c r="D456" s="215" t="s">
        <v>144</v>
      </c>
      <c r="E456" s="216" t="s">
        <v>646</v>
      </c>
      <c r="F456" s="217" t="s">
        <v>647</v>
      </c>
      <c r="G456" s="218" t="s">
        <v>147</v>
      </c>
      <c r="H456" s="219">
        <v>739.5</v>
      </c>
      <c r="I456" s="220"/>
      <c r="J456" s="221">
        <f>ROUND(I456*H456,2)</f>
        <v>0</v>
      </c>
      <c r="K456" s="217" t="s">
        <v>148</v>
      </c>
      <c r="L456" s="47"/>
      <c r="M456" s="222" t="s">
        <v>19</v>
      </c>
      <c r="N456" s="223" t="s">
        <v>44</v>
      </c>
      <c r="O456" s="87"/>
      <c r="P456" s="224">
        <f>O456*H456</f>
        <v>0</v>
      </c>
      <c r="Q456" s="224">
        <v>0</v>
      </c>
      <c r="R456" s="224">
        <f>Q456*H456</f>
        <v>0</v>
      </c>
      <c r="S456" s="224">
        <v>0</v>
      </c>
      <c r="T456" s="225">
        <f>S456*H456</f>
        <v>0</v>
      </c>
      <c r="U456" s="41"/>
      <c r="V456" s="41"/>
      <c r="W456" s="41"/>
      <c r="X456" s="41"/>
      <c r="Y456" s="41"/>
      <c r="Z456" s="41"/>
      <c r="AA456" s="41"/>
      <c r="AB456" s="41"/>
      <c r="AC456" s="41"/>
      <c r="AD456" s="41"/>
      <c r="AE456" s="41"/>
      <c r="AR456" s="226" t="s">
        <v>149</v>
      </c>
      <c r="AT456" s="226" t="s">
        <v>144</v>
      </c>
      <c r="AU456" s="226" t="s">
        <v>81</v>
      </c>
      <c r="AY456" s="20" t="s">
        <v>142</v>
      </c>
      <c r="BE456" s="227">
        <f>IF(N456="základní",J456,0)</f>
        <v>0</v>
      </c>
      <c r="BF456" s="227">
        <f>IF(N456="snížená",J456,0)</f>
        <v>0</v>
      </c>
      <c r="BG456" s="227">
        <f>IF(N456="zákl. přenesená",J456,0)</f>
        <v>0</v>
      </c>
      <c r="BH456" s="227">
        <f>IF(N456="sníž. přenesená",J456,0)</f>
        <v>0</v>
      </c>
      <c r="BI456" s="227">
        <f>IF(N456="nulová",J456,0)</f>
        <v>0</v>
      </c>
      <c r="BJ456" s="20" t="s">
        <v>77</v>
      </c>
      <c r="BK456" s="227">
        <f>ROUND(I456*H456,2)</f>
        <v>0</v>
      </c>
      <c r="BL456" s="20" t="s">
        <v>149</v>
      </c>
      <c r="BM456" s="226" t="s">
        <v>648</v>
      </c>
    </row>
    <row r="457" s="2" customFormat="1">
      <c r="A457" s="41"/>
      <c r="B457" s="42"/>
      <c r="C457" s="43"/>
      <c r="D457" s="228" t="s">
        <v>151</v>
      </c>
      <c r="E457" s="43"/>
      <c r="F457" s="229" t="s">
        <v>649</v>
      </c>
      <c r="G457" s="43"/>
      <c r="H457" s="43"/>
      <c r="I457" s="230"/>
      <c r="J457" s="43"/>
      <c r="K457" s="43"/>
      <c r="L457" s="47"/>
      <c r="M457" s="231"/>
      <c r="N457" s="232"/>
      <c r="O457" s="87"/>
      <c r="P457" s="87"/>
      <c r="Q457" s="87"/>
      <c r="R457" s="87"/>
      <c r="S457" s="87"/>
      <c r="T457" s="88"/>
      <c r="U457" s="41"/>
      <c r="V457" s="41"/>
      <c r="W457" s="41"/>
      <c r="X457" s="41"/>
      <c r="Y457" s="41"/>
      <c r="Z457" s="41"/>
      <c r="AA457" s="41"/>
      <c r="AB457" s="41"/>
      <c r="AC457" s="41"/>
      <c r="AD457" s="41"/>
      <c r="AE457" s="41"/>
      <c r="AT457" s="20" t="s">
        <v>151</v>
      </c>
      <c r="AU457" s="20" t="s">
        <v>81</v>
      </c>
    </row>
    <row r="458" s="2" customFormat="1">
      <c r="A458" s="41"/>
      <c r="B458" s="42"/>
      <c r="C458" s="43"/>
      <c r="D458" s="233" t="s">
        <v>153</v>
      </c>
      <c r="E458" s="43"/>
      <c r="F458" s="234" t="s">
        <v>650</v>
      </c>
      <c r="G458" s="43"/>
      <c r="H458" s="43"/>
      <c r="I458" s="230"/>
      <c r="J458" s="43"/>
      <c r="K458" s="43"/>
      <c r="L458" s="47"/>
      <c r="M458" s="231"/>
      <c r="N458" s="232"/>
      <c r="O458" s="87"/>
      <c r="P458" s="87"/>
      <c r="Q458" s="87"/>
      <c r="R458" s="87"/>
      <c r="S458" s="87"/>
      <c r="T458" s="88"/>
      <c r="U458" s="41"/>
      <c r="V458" s="41"/>
      <c r="W458" s="41"/>
      <c r="X458" s="41"/>
      <c r="Y458" s="41"/>
      <c r="Z458" s="41"/>
      <c r="AA458" s="41"/>
      <c r="AB458" s="41"/>
      <c r="AC458" s="41"/>
      <c r="AD458" s="41"/>
      <c r="AE458" s="41"/>
      <c r="AT458" s="20" t="s">
        <v>153</v>
      </c>
      <c r="AU458" s="20" t="s">
        <v>81</v>
      </c>
    </row>
    <row r="459" s="2" customFormat="1" ht="16.5" customHeight="1">
      <c r="A459" s="41"/>
      <c r="B459" s="42"/>
      <c r="C459" s="215" t="s">
        <v>651</v>
      </c>
      <c r="D459" s="215" t="s">
        <v>144</v>
      </c>
      <c r="E459" s="216" t="s">
        <v>652</v>
      </c>
      <c r="F459" s="217" t="s">
        <v>653</v>
      </c>
      <c r="G459" s="218" t="s">
        <v>147</v>
      </c>
      <c r="H459" s="219">
        <v>739.5</v>
      </c>
      <c r="I459" s="220"/>
      <c r="J459" s="221">
        <f>ROUND(I459*H459,2)</f>
        <v>0</v>
      </c>
      <c r="K459" s="217" t="s">
        <v>148</v>
      </c>
      <c r="L459" s="47"/>
      <c r="M459" s="222" t="s">
        <v>19</v>
      </c>
      <c r="N459" s="223" t="s">
        <v>44</v>
      </c>
      <c r="O459" s="87"/>
      <c r="P459" s="224">
        <f>O459*H459</f>
        <v>0</v>
      </c>
      <c r="Q459" s="224">
        <v>0</v>
      </c>
      <c r="R459" s="224">
        <f>Q459*H459</f>
        <v>0</v>
      </c>
      <c r="S459" s="224">
        <v>0</v>
      </c>
      <c r="T459" s="225">
        <f>S459*H459</f>
        <v>0</v>
      </c>
      <c r="U459" s="41"/>
      <c r="V459" s="41"/>
      <c r="W459" s="41"/>
      <c r="X459" s="41"/>
      <c r="Y459" s="41"/>
      <c r="Z459" s="41"/>
      <c r="AA459" s="41"/>
      <c r="AB459" s="41"/>
      <c r="AC459" s="41"/>
      <c r="AD459" s="41"/>
      <c r="AE459" s="41"/>
      <c r="AR459" s="226" t="s">
        <v>149</v>
      </c>
      <c r="AT459" s="226" t="s">
        <v>144</v>
      </c>
      <c r="AU459" s="226" t="s">
        <v>81</v>
      </c>
      <c r="AY459" s="20" t="s">
        <v>142</v>
      </c>
      <c r="BE459" s="227">
        <f>IF(N459="základní",J459,0)</f>
        <v>0</v>
      </c>
      <c r="BF459" s="227">
        <f>IF(N459="snížená",J459,0)</f>
        <v>0</v>
      </c>
      <c r="BG459" s="227">
        <f>IF(N459="zákl. přenesená",J459,0)</f>
        <v>0</v>
      </c>
      <c r="BH459" s="227">
        <f>IF(N459="sníž. přenesená",J459,0)</f>
        <v>0</v>
      </c>
      <c r="BI459" s="227">
        <f>IF(N459="nulová",J459,0)</f>
        <v>0</v>
      </c>
      <c r="BJ459" s="20" t="s">
        <v>77</v>
      </c>
      <c r="BK459" s="227">
        <f>ROUND(I459*H459,2)</f>
        <v>0</v>
      </c>
      <c r="BL459" s="20" t="s">
        <v>149</v>
      </c>
      <c r="BM459" s="226" t="s">
        <v>654</v>
      </c>
    </row>
    <row r="460" s="2" customFormat="1">
      <c r="A460" s="41"/>
      <c r="B460" s="42"/>
      <c r="C460" s="43"/>
      <c r="D460" s="228" t="s">
        <v>151</v>
      </c>
      <c r="E460" s="43"/>
      <c r="F460" s="229" t="s">
        <v>655</v>
      </c>
      <c r="G460" s="43"/>
      <c r="H460" s="43"/>
      <c r="I460" s="230"/>
      <c r="J460" s="43"/>
      <c r="K460" s="43"/>
      <c r="L460" s="47"/>
      <c r="M460" s="231"/>
      <c r="N460" s="232"/>
      <c r="O460" s="87"/>
      <c r="P460" s="87"/>
      <c r="Q460" s="87"/>
      <c r="R460" s="87"/>
      <c r="S460" s="87"/>
      <c r="T460" s="88"/>
      <c r="U460" s="41"/>
      <c r="V460" s="41"/>
      <c r="W460" s="41"/>
      <c r="X460" s="41"/>
      <c r="Y460" s="41"/>
      <c r="Z460" s="41"/>
      <c r="AA460" s="41"/>
      <c r="AB460" s="41"/>
      <c r="AC460" s="41"/>
      <c r="AD460" s="41"/>
      <c r="AE460" s="41"/>
      <c r="AT460" s="20" t="s">
        <v>151</v>
      </c>
      <c r="AU460" s="20" t="s">
        <v>81</v>
      </c>
    </row>
    <row r="461" s="2" customFormat="1">
      <c r="A461" s="41"/>
      <c r="B461" s="42"/>
      <c r="C461" s="43"/>
      <c r="D461" s="233" t="s">
        <v>153</v>
      </c>
      <c r="E461" s="43"/>
      <c r="F461" s="234" t="s">
        <v>656</v>
      </c>
      <c r="G461" s="43"/>
      <c r="H461" s="43"/>
      <c r="I461" s="230"/>
      <c r="J461" s="43"/>
      <c r="K461" s="43"/>
      <c r="L461" s="47"/>
      <c r="M461" s="231"/>
      <c r="N461" s="232"/>
      <c r="O461" s="87"/>
      <c r="P461" s="87"/>
      <c r="Q461" s="87"/>
      <c r="R461" s="87"/>
      <c r="S461" s="87"/>
      <c r="T461" s="88"/>
      <c r="U461" s="41"/>
      <c r="V461" s="41"/>
      <c r="W461" s="41"/>
      <c r="X461" s="41"/>
      <c r="Y461" s="41"/>
      <c r="Z461" s="41"/>
      <c r="AA461" s="41"/>
      <c r="AB461" s="41"/>
      <c r="AC461" s="41"/>
      <c r="AD461" s="41"/>
      <c r="AE461" s="41"/>
      <c r="AT461" s="20" t="s">
        <v>153</v>
      </c>
      <c r="AU461" s="20" t="s">
        <v>81</v>
      </c>
    </row>
    <row r="462" s="2" customFormat="1" ht="16.5" customHeight="1">
      <c r="A462" s="41"/>
      <c r="B462" s="42"/>
      <c r="C462" s="215" t="s">
        <v>657</v>
      </c>
      <c r="D462" s="215" t="s">
        <v>144</v>
      </c>
      <c r="E462" s="216" t="s">
        <v>658</v>
      </c>
      <c r="F462" s="217" t="s">
        <v>659</v>
      </c>
      <c r="G462" s="218" t="s">
        <v>147</v>
      </c>
      <c r="H462" s="219">
        <v>66555</v>
      </c>
      <c r="I462" s="220"/>
      <c r="J462" s="221">
        <f>ROUND(I462*H462,2)</f>
        <v>0</v>
      </c>
      <c r="K462" s="217" t="s">
        <v>148</v>
      </c>
      <c r="L462" s="47"/>
      <c r="M462" s="222" t="s">
        <v>19</v>
      </c>
      <c r="N462" s="223" t="s">
        <v>44</v>
      </c>
      <c r="O462" s="87"/>
      <c r="P462" s="224">
        <f>O462*H462</f>
        <v>0</v>
      </c>
      <c r="Q462" s="224">
        <v>0</v>
      </c>
      <c r="R462" s="224">
        <f>Q462*H462</f>
        <v>0</v>
      </c>
      <c r="S462" s="224">
        <v>0</v>
      </c>
      <c r="T462" s="225">
        <f>S462*H462</f>
        <v>0</v>
      </c>
      <c r="U462" s="41"/>
      <c r="V462" s="41"/>
      <c r="W462" s="41"/>
      <c r="X462" s="41"/>
      <c r="Y462" s="41"/>
      <c r="Z462" s="41"/>
      <c r="AA462" s="41"/>
      <c r="AB462" s="41"/>
      <c r="AC462" s="41"/>
      <c r="AD462" s="41"/>
      <c r="AE462" s="41"/>
      <c r="AR462" s="226" t="s">
        <v>149</v>
      </c>
      <c r="AT462" s="226" t="s">
        <v>144</v>
      </c>
      <c r="AU462" s="226" t="s">
        <v>81</v>
      </c>
      <c r="AY462" s="20" t="s">
        <v>142</v>
      </c>
      <c r="BE462" s="227">
        <f>IF(N462="základní",J462,0)</f>
        <v>0</v>
      </c>
      <c r="BF462" s="227">
        <f>IF(N462="snížená",J462,0)</f>
        <v>0</v>
      </c>
      <c r="BG462" s="227">
        <f>IF(N462="zákl. přenesená",J462,0)</f>
        <v>0</v>
      </c>
      <c r="BH462" s="227">
        <f>IF(N462="sníž. přenesená",J462,0)</f>
        <v>0</v>
      </c>
      <c r="BI462" s="227">
        <f>IF(N462="nulová",J462,0)</f>
        <v>0</v>
      </c>
      <c r="BJ462" s="20" t="s">
        <v>77</v>
      </c>
      <c r="BK462" s="227">
        <f>ROUND(I462*H462,2)</f>
        <v>0</v>
      </c>
      <c r="BL462" s="20" t="s">
        <v>149</v>
      </c>
      <c r="BM462" s="226" t="s">
        <v>660</v>
      </c>
    </row>
    <row r="463" s="2" customFormat="1">
      <c r="A463" s="41"/>
      <c r="B463" s="42"/>
      <c r="C463" s="43"/>
      <c r="D463" s="228" t="s">
        <v>151</v>
      </c>
      <c r="E463" s="43"/>
      <c r="F463" s="229" t="s">
        <v>661</v>
      </c>
      <c r="G463" s="43"/>
      <c r="H463" s="43"/>
      <c r="I463" s="230"/>
      <c r="J463" s="43"/>
      <c r="K463" s="43"/>
      <c r="L463" s="47"/>
      <c r="M463" s="231"/>
      <c r="N463" s="232"/>
      <c r="O463" s="87"/>
      <c r="P463" s="87"/>
      <c r="Q463" s="87"/>
      <c r="R463" s="87"/>
      <c r="S463" s="87"/>
      <c r="T463" s="88"/>
      <c r="U463" s="41"/>
      <c r="V463" s="41"/>
      <c r="W463" s="41"/>
      <c r="X463" s="41"/>
      <c r="Y463" s="41"/>
      <c r="Z463" s="41"/>
      <c r="AA463" s="41"/>
      <c r="AB463" s="41"/>
      <c r="AC463" s="41"/>
      <c r="AD463" s="41"/>
      <c r="AE463" s="41"/>
      <c r="AT463" s="20" t="s">
        <v>151</v>
      </c>
      <c r="AU463" s="20" t="s">
        <v>81</v>
      </c>
    </row>
    <row r="464" s="2" customFormat="1">
      <c r="A464" s="41"/>
      <c r="B464" s="42"/>
      <c r="C464" s="43"/>
      <c r="D464" s="233" t="s">
        <v>153</v>
      </c>
      <c r="E464" s="43"/>
      <c r="F464" s="234" t="s">
        <v>662</v>
      </c>
      <c r="G464" s="43"/>
      <c r="H464" s="43"/>
      <c r="I464" s="230"/>
      <c r="J464" s="43"/>
      <c r="K464" s="43"/>
      <c r="L464" s="47"/>
      <c r="M464" s="231"/>
      <c r="N464" s="232"/>
      <c r="O464" s="87"/>
      <c r="P464" s="87"/>
      <c r="Q464" s="87"/>
      <c r="R464" s="87"/>
      <c r="S464" s="87"/>
      <c r="T464" s="88"/>
      <c r="U464" s="41"/>
      <c r="V464" s="41"/>
      <c r="W464" s="41"/>
      <c r="X464" s="41"/>
      <c r="Y464" s="41"/>
      <c r="Z464" s="41"/>
      <c r="AA464" s="41"/>
      <c r="AB464" s="41"/>
      <c r="AC464" s="41"/>
      <c r="AD464" s="41"/>
      <c r="AE464" s="41"/>
      <c r="AT464" s="20" t="s">
        <v>153</v>
      </c>
      <c r="AU464" s="20" t="s">
        <v>81</v>
      </c>
    </row>
    <row r="465" s="14" customFormat="1">
      <c r="A465" s="14"/>
      <c r="B465" s="245"/>
      <c r="C465" s="246"/>
      <c r="D465" s="228" t="s">
        <v>173</v>
      </c>
      <c r="E465" s="246"/>
      <c r="F465" s="248" t="s">
        <v>637</v>
      </c>
      <c r="G465" s="246"/>
      <c r="H465" s="249">
        <v>66555</v>
      </c>
      <c r="I465" s="250"/>
      <c r="J465" s="246"/>
      <c r="K465" s="246"/>
      <c r="L465" s="251"/>
      <c r="M465" s="252"/>
      <c r="N465" s="253"/>
      <c r="O465" s="253"/>
      <c r="P465" s="253"/>
      <c r="Q465" s="253"/>
      <c r="R465" s="253"/>
      <c r="S465" s="253"/>
      <c r="T465" s="254"/>
      <c r="U465" s="14"/>
      <c r="V465" s="14"/>
      <c r="W465" s="14"/>
      <c r="X465" s="14"/>
      <c r="Y465" s="14"/>
      <c r="Z465" s="14"/>
      <c r="AA465" s="14"/>
      <c r="AB465" s="14"/>
      <c r="AC465" s="14"/>
      <c r="AD465" s="14"/>
      <c r="AE465" s="14"/>
      <c r="AT465" s="255" t="s">
        <v>173</v>
      </c>
      <c r="AU465" s="255" t="s">
        <v>81</v>
      </c>
      <c r="AV465" s="14" t="s">
        <v>81</v>
      </c>
      <c r="AW465" s="14" t="s">
        <v>4</v>
      </c>
      <c r="AX465" s="14" t="s">
        <v>77</v>
      </c>
      <c r="AY465" s="255" t="s">
        <v>142</v>
      </c>
    </row>
    <row r="466" s="2" customFormat="1" ht="21.75" customHeight="1">
      <c r="A466" s="41"/>
      <c r="B466" s="42"/>
      <c r="C466" s="215" t="s">
        <v>663</v>
      </c>
      <c r="D466" s="215" t="s">
        <v>144</v>
      </c>
      <c r="E466" s="216" t="s">
        <v>664</v>
      </c>
      <c r="F466" s="217" t="s">
        <v>665</v>
      </c>
      <c r="G466" s="218" t="s">
        <v>147</v>
      </c>
      <c r="H466" s="219">
        <v>739.5</v>
      </c>
      <c r="I466" s="220"/>
      <c r="J466" s="221">
        <f>ROUND(I466*H466,2)</f>
        <v>0</v>
      </c>
      <c r="K466" s="217" t="s">
        <v>148</v>
      </c>
      <c r="L466" s="47"/>
      <c r="M466" s="222" t="s">
        <v>19</v>
      </c>
      <c r="N466" s="223" t="s">
        <v>44</v>
      </c>
      <c r="O466" s="87"/>
      <c r="P466" s="224">
        <f>O466*H466</f>
        <v>0</v>
      </c>
      <c r="Q466" s="224">
        <v>0</v>
      </c>
      <c r="R466" s="224">
        <f>Q466*H466</f>
        <v>0</v>
      </c>
      <c r="S466" s="224">
        <v>0</v>
      </c>
      <c r="T466" s="225">
        <f>S466*H466</f>
        <v>0</v>
      </c>
      <c r="U466" s="41"/>
      <c r="V466" s="41"/>
      <c r="W466" s="41"/>
      <c r="X466" s="41"/>
      <c r="Y466" s="41"/>
      <c r="Z466" s="41"/>
      <c r="AA466" s="41"/>
      <c r="AB466" s="41"/>
      <c r="AC466" s="41"/>
      <c r="AD466" s="41"/>
      <c r="AE466" s="41"/>
      <c r="AR466" s="226" t="s">
        <v>149</v>
      </c>
      <c r="AT466" s="226" t="s">
        <v>144</v>
      </c>
      <c r="AU466" s="226" t="s">
        <v>81</v>
      </c>
      <c r="AY466" s="20" t="s">
        <v>142</v>
      </c>
      <c r="BE466" s="227">
        <f>IF(N466="základní",J466,0)</f>
        <v>0</v>
      </c>
      <c r="BF466" s="227">
        <f>IF(N466="snížená",J466,0)</f>
        <v>0</v>
      </c>
      <c r="BG466" s="227">
        <f>IF(N466="zákl. přenesená",J466,0)</f>
        <v>0</v>
      </c>
      <c r="BH466" s="227">
        <f>IF(N466="sníž. přenesená",J466,0)</f>
        <v>0</v>
      </c>
      <c r="BI466" s="227">
        <f>IF(N466="nulová",J466,0)</f>
        <v>0</v>
      </c>
      <c r="BJ466" s="20" t="s">
        <v>77</v>
      </c>
      <c r="BK466" s="227">
        <f>ROUND(I466*H466,2)</f>
        <v>0</v>
      </c>
      <c r="BL466" s="20" t="s">
        <v>149</v>
      </c>
      <c r="BM466" s="226" t="s">
        <v>666</v>
      </c>
    </row>
    <row r="467" s="2" customFormat="1">
      <c r="A467" s="41"/>
      <c r="B467" s="42"/>
      <c r="C467" s="43"/>
      <c r="D467" s="228" t="s">
        <v>151</v>
      </c>
      <c r="E467" s="43"/>
      <c r="F467" s="229" t="s">
        <v>667</v>
      </c>
      <c r="G467" s="43"/>
      <c r="H467" s="43"/>
      <c r="I467" s="230"/>
      <c r="J467" s="43"/>
      <c r="K467" s="43"/>
      <c r="L467" s="47"/>
      <c r="M467" s="231"/>
      <c r="N467" s="232"/>
      <c r="O467" s="87"/>
      <c r="P467" s="87"/>
      <c r="Q467" s="87"/>
      <c r="R467" s="87"/>
      <c r="S467" s="87"/>
      <c r="T467" s="88"/>
      <c r="U467" s="41"/>
      <c r="V467" s="41"/>
      <c r="W467" s="41"/>
      <c r="X467" s="41"/>
      <c r="Y467" s="41"/>
      <c r="Z467" s="41"/>
      <c r="AA467" s="41"/>
      <c r="AB467" s="41"/>
      <c r="AC467" s="41"/>
      <c r="AD467" s="41"/>
      <c r="AE467" s="41"/>
      <c r="AT467" s="20" t="s">
        <v>151</v>
      </c>
      <c r="AU467" s="20" t="s">
        <v>81</v>
      </c>
    </row>
    <row r="468" s="2" customFormat="1">
      <c r="A468" s="41"/>
      <c r="B468" s="42"/>
      <c r="C468" s="43"/>
      <c r="D468" s="233" t="s">
        <v>153</v>
      </c>
      <c r="E468" s="43"/>
      <c r="F468" s="234" t="s">
        <v>668</v>
      </c>
      <c r="G468" s="43"/>
      <c r="H468" s="43"/>
      <c r="I468" s="230"/>
      <c r="J468" s="43"/>
      <c r="K468" s="43"/>
      <c r="L468" s="47"/>
      <c r="M468" s="231"/>
      <c r="N468" s="232"/>
      <c r="O468" s="87"/>
      <c r="P468" s="87"/>
      <c r="Q468" s="87"/>
      <c r="R468" s="87"/>
      <c r="S468" s="87"/>
      <c r="T468" s="88"/>
      <c r="U468" s="41"/>
      <c r="V468" s="41"/>
      <c r="W468" s="41"/>
      <c r="X468" s="41"/>
      <c r="Y468" s="41"/>
      <c r="Z468" s="41"/>
      <c r="AA468" s="41"/>
      <c r="AB468" s="41"/>
      <c r="AC468" s="41"/>
      <c r="AD468" s="41"/>
      <c r="AE468" s="41"/>
      <c r="AT468" s="20" t="s">
        <v>153</v>
      </c>
      <c r="AU468" s="20" t="s">
        <v>81</v>
      </c>
    </row>
    <row r="469" s="2" customFormat="1" ht="33" customHeight="1">
      <c r="A469" s="41"/>
      <c r="B469" s="42"/>
      <c r="C469" s="215" t="s">
        <v>669</v>
      </c>
      <c r="D469" s="215" t="s">
        <v>144</v>
      </c>
      <c r="E469" s="216" t="s">
        <v>670</v>
      </c>
      <c r="F469" s="217" t="s">
        <v>671</v>
      </c>
      <c r="G469" s="218" t="s">
        <v>641</v>
      </c>
      <c r="H469" s="219">
        <v>2</v>
      </c>
      <c r="I469" s="220"/>
      <c r="J469" s="221">
        <f>ROUND(I469*H469,2)</f>
        <v>0</v>
      </c>
      <c r="K469" s="217" t="s">
        <v>148</v>
      </c>
      <c r="L469" s="47"/>
      <c r="M469" s="222" t="s">
        <v>19</v>
      </c>
      <c r="N469" s="223" t="s">
        <v>44</v>
      </c>
      <c r="O469" s="87"/>
      <c r="P469" s="224">
        <f>O469*H469</f>
        <v>0</v>
      </c>
      <c r="Q469" s="224">
        <v>0</v>
      </c>
      <c r="R469" s="224">
        <f>Q469*H469</f>
        <v>0</v>
      </c>
      <c r="S469" s="224">
        <v>0</v>
      </c>
      <c r="T469" s="225">
        <f>S469*H469</f>
        <v>0</v>
      </c>
      <c r="U469" s="41"/>
      <c r="V469" s="41"/>
      <c r="W469" s="41"/>
      <c r="X469" s="41"/>
      <c r="Y469" s="41"/>
      <c r="Z469" s="41"/>
      <c r="AA469" s="41"/>
      <c r="AB469" s="41"/>
      <c r="AC469" s="41"/>
      <c r="AD469" s="41"/>
      <c r="AE469" s="41"/>
      <c r="AR469" s="226" t="s">
        <v>149</v>
      </c>
      <c r="AT469" s="226" t="s">
        <v>144</v>
      </c>
      <c r="AU469" s="226" t="s">
        <v>81</v>
      </c>
      <c r="AY469" s="20" t="s">
        <v>142</v>
      </c>
      <c r="BE469" s="227">
        <f>IF(N469="základní",J469,0)</f>
        <v>0</v>
      </c>
      <c r="BF469" s="227">
        <f>IF(N469="snížená",J469,0)</f>
        <v>0</v>
      </c>
      <c r="BG469" s="227">
        <f>IF(N469="zákl. přenesená",J469,0)</f>
        <v>0</v>
      </c>
      <c r="BH469" s="227">
        <f>IF(N469="sníž. přenesená",J469,0)</f>
        <v>0</v>
      </c>
      <c r="BI469" s="227">
        <f>IF(N469="nulová",J469,0)</f>
        <v>0</v>
      </c>
      <c r="BJ469" s="20" t="s">
        <v>77</v>
      </c>
      <c r="BK469" s="227">
        <f>ROUND(I469*H469,2)</f>
        <v>0</v>
      </c>
      <c r="BL469" s="20" t="s">
        <v>149</v>
      </c>
      <c r="BM469" s="226" t="s">
        <v>672</v>
      </c>
    </row>
    <row r="470" s="2" customFormat="1">
      <c r="A470" s="41"/>
      <c r="B470" s="42"/>
      <c r="C470" s="43"/>
      <c r="D470" s="228" t="s">
        <v>151</v>
      </c>
      <c r="E470" s="43"/>
      <c r="F470" s="229" t="s">
        <v>673</v>
      </c>
      <c r="G470" s="43"/>
      <c r="H470" s="43"/>
      <c r="I470" s="230"/>
      <c r="J470" s="43"/>
      <c r="K470" s="43"/>
      <c r="L470" s="47"/>
      <c r="M470" s="231"/>
      <c r="N470" s="232"/>
      <c r="O470" s="87"/>
      <c r="P470" s="87"/>
      <c r="Q470" s="87"/>
      <c r="R470" s="87"/>
      <c r="S470" s="87"/>
      <c r="T470" s="88"/>
      <c r="U470" s="41"/>
      <c r="V470" s="41"/>
      <c r="W470" s="41"/>
      <c r="X470" s="41"/>
      <c r="Y470" s="41"/>
      <c r="Z470" s="41"/>
      <c r="AA470" s="41"/>
      <c r="AB470" s="41"/>
      <c r="AC470" s="41"/>
      <c r="AD470" s="41"/>
      <c r="AE470" s="41"/>
      <c r="AT470" s="20" t="s">
        <v>151</v>
      </c>
      <c r="AU470" s="20" t="s">
        <v>81</v>
      </c>
    </row>
    <row r="471" s="2" customFormat="1">
      <c r="A471" s="41"/>
      <c r="B471" s="42"/>
      <c r="C471" s="43"/>
      <c r="D471" s="233" t="s">
        <v>153</v>
      </c>
      <c r="E471" s="43"/>
      <c r="F471" s="234" t="s">
        <v>674</v>
      </c>
      <c r="G471" s="43"/>
      <c r="H471" s="43"/>
      <c r="I471" s="230"/>
      <c r="J471" s="43"/>
      <c r="K471" s="43"/>
      <c r="L471" s="47"/>
      <c r="M471" s="231"/>
      <c r="N471" s="232"/>
      <c r="O471" s="87"/>
      <c r="P471" s="87"/>
      <c r="Q471" s="87"/>
      <c r="R471" s="87"/>
      <c r="S471" s="87"/>
      <c r="T471" s="88"/>
      <c r="U471" s="41"/>
      <c r="V471" s="41"/>
      <c r="W471" s="41"/>
      <c r="X471" s="41"/>
      <c r="Y471" s="41"/>
      <c r="Z471" s="41"/>
      <c r="AA471" s="41"/>
      <c r="AB471" s="41"/>
      <c r="AC471" s="41"/>
      <c r="AD471" s="41"/>
      <c r="AE471" s="41"/>
      <c r="AT471" s="20" t="s">
        <v>153</v>
      </c>
      <c r="AU471" s="20" t="s">
        <v>81</v>
      </c>
    </row>
    <row r="472" s="2" customFormat="1" ht="33" customHeight="1">
      <c r="A472" s="41"/>
      <c r="B472" s="42"/>
      <c r="C472" s="215" t="s">
        <v>675</v>
      </c>
      <c r="D472" s="215" t="s">
        <v>144</v>
      </c>
      <c r="E472" s="216" t="s">
        <v>676</v>
      </c>
      <c r="F472" s="217" t="s">
        <v>677</v>
      </c>
      <c r="G472" s="218" t="s">
        <v>641</v>
      </c>
      <c r="H472" s="219">
        <v>42</v>
      </c>
      <c r="I472" s="220"/>
      <c r="J472" s="221">
        <f>ROUND(I472*H472,2)</f>
        <v>0</v>
      </c>
      <c r="K472" s="217" t="s">
        <v>148</v>
      </c>
      <c r="L472" s="47"/>
      <c r="M472" s="222" t="s">
        <v>19</v>
      </c>
      <c r="N472" s="223" t="s">
        <v>44</v>
      </c>
      <c r="O472" s="87"/>
      <c r="P472" s="224">
        <f>O472*H472</f>
        <v>0</v>
      </c>
      <c r="Q472" s="224">
        <v>0</v>
      </c>
      <c r="R472" s="224">
        <f>Q472*H472</f>
        <v>0</v>
      </c>
      <c r="S472" s="224">
        <v>0</v>
      </c>
      <c r="T472" s="225">
        <f>S472*H472</f>
        <v>0</v>
      </c>
      <c r="U472" s="41"/>
      <c r="V472" s="41"/>
      <c r="W472" s="41"/>
      <c r="X472" s="41"/>
      <c r="Y472" s="41"/>
      <c r="Z472" s="41"/>
      <c r="AA472" s="41"/>
      <c r="AB472" s="41"/>
      <c r="AC472" s="41"/>
      <c r="AD472" s="41"/>
      <c r="AE472" s="41"/>
      <c r="AR472" s="226" t="s">
        <v>149</v>
      </c>
      <c r="AT472" s="226" t="s">
        <v>144</v>
      </c>
      <c r="AU472" s="226" t="s">
        <v>81</v>
      </c>
      <c r="AY472" s="20" t="s">
        <v>142</v>
      </c>
      <c r="BE472" s="227">
        <f>IF(N472="základní",J472,0)</f>
        <v>0</v>
      </c>
      <c r="BF472" s="227">
        <f>IF(N472="snížená",J472,0)</f>
        <v>0</v>
      </c>
      <c r="BG472" s="227">
        <f>IF(N472="zákl. přenesená",J472,0)</f>
        <v>0</v>
      </c>
      <c r="BH472" s="227">
        <f>IF(N472="sníž. přenesená",J472,0)</f>
        <v>0</v>
      </c>
      <c r="BI472" s="227">
        <f>IF(N472="nulová",J472,0)</f>
        <v>0</v>
      </c>
      <c r="BJ472" s="20" t="s">
        <v>77</v>
      </c>
      <c r="BK472" s="227">
        <f>ROUND(I472*H472,2)</f>
        <v>0</v>
      </c>
      <c r="BL472" s="20" t="s">
        <v>149</v>
      </c>
      <c r="BM472" s="226" t="s">
        <v>678</v>
      </c>
    </row>
    <row r="473" s="2" customFormat="1">
      <c r="A473" s="41"/>
      <c r="B473" s="42"/>
      <c r="C473" s="43"/>
      <c r="D473" s="228" t="s">
        <v>151</v>
      </c>
      <c r="E473" s="43"/>
      <c r="F473" s="229" t="s">
        <v>679</v>
      </c>
      <c r="G473" s="43"/>
      <c r="H473" s="43"/>
      <c r="I473" s="230"/>
      <c r="J473" s="43"/>
      <c r="K473" s="43"/>
      <c r="L473" s="47"/>
      <c r="M473" s="231"/>
      <c r="N473" s="232"/>
      <c r="O473" s="87"/>
      <c r="P473" s="87"/>
      <c r="Q473" s="87"/>
      <c r="R473" s="87"/>
      <c r="S473" s="87"/>
      <c r="T473" s="88"/>
      <c r="U473" s="41"/>
      <c r="V473" s="41"/>
      <c r="W473" s="41"/>
      <c r="X473" s="41"/>
      <c r="Y473" s="41"/>
      <c r="Z473" s="41"/>
      <c r="AA473" s="41"/>
      <c r="AB473" s="41"/>
      <c r="AC473" s="41"/>
      <c r="AD473" s="41"/>
      <c r="AE473" s="41"/>
      <c r="AT473" s="20" t="s">
        <v>151</v>
      </c>
      <c r="AU473" s="20" t="s">
        <v>81</v>
      </c>
    </row>
    <row r="474" s="2" customFormat="1">
      <c r="A474" s="41"/>
      <c r="B474" s="42"/>
      <c r="C474" s="43"/>
      <c r="D474" s="233" t="s">
        <v>153</v>
      </c>
      <c r="E474" s="43"/>
      <c r="F474" s="234" t="s">
        <v>680</v>
      </c>
      <c r="G474" s="43"/>
      <c r="H474" s="43"/>
      <c r="I474" s="230"/>
      <c r="J474" s="43"/>
      <c r="K474" s="43"/>
      <c r="L474" s="47"/>
      <c r="M474" s="231"/>
      <c r="N474" s="232"/>
      <c r="O474" s="87"/>
      <c r="P474" s="87"/>
      <c r="Q474" s="87"/>
      <c r="R474" s="87"/>
      <c r="S474" s="87"/>
      <c r="T474" s="88"/>
      <c r="U474" s="41"/>
      <c r="V474" s="41"/>
      <c r="W474" s="41"/>
      <c r="X474" s="41"/>
      <c r="Y474" s="41"/>
      <c r="Z474" s="41"/>
      <c r="AA474" s="41"/>
      <c r="AB474" s="41"/>
      <c r="AC474" s="41"/>
      <c r="AD474" s="41"/>
      <c r="AE474" s="41"/>
      <c r="AT474" s="20" t="s">
        <v>153</v>
      </c>
      <c r="AU474" s="20" t="s">
        <v>81</v>
      </c>
    </row>
    <row r="475" s="14" customFormat="1">
      <c r="A475" s="14"/>
      <c r="B475" s="245"/>
      <c r="C475" s="246"/>
      <c r="D475" s="228" t="s">
        <v>173</v>
      </c>
      <c r="E475" s="246"/>
      <c r="F475" s="248" t="s">
        <v>681</v>
      </c>
      <c r="G475" s="246"/>
      <c r="H475" s="249">
        <v>42</v>
      </c>
      <c r="I475" s="250"/>
      <c r="J475" s="246"/>
      <c r="K475" s="246"/>
      <c r="L475" s="251"/>
      <c r="M475" s="252"/>
      <c r="N475" s="253"/>
      <c r="O475" s="253"/>
      <c r="P475" s="253"/>
      <c r="Q475" s="253"/>
      <c r="R475" s="253"/>
      <c r="S475" s="253"/>
      <c r="T475" s="254"/>
      <c r="U475" s="14"/>
      <c r="V475" s="14"/>
      <c r="W475" s="14"/>
      <c r="X475" s="14"/>
      <c r="Y475" s="14"/>
      <c r="Z475" s="14"/>
      <c r="AA475" s="14"/>
      <c r="AB475" s="14"/>
      <c r="AC475" s="14"/>
      <c r="AD475" s="14"/>
      <c r="AE475" s="14"/>
      <c r="AT475" s="255" t="s">
        <v>173</v>
      </c>
      <c r="AU475" s="255" t="s">
        <v>81</v>
      </c>
      <c r="AV475" s="14" t="s">
        <v>81</v>
      </c>
      <c r="AW475" s="14" t="s">
        <v>4</v>
      </c>
      <c r="AX475" s="14" t="s">
        <v>77</v>
      </c>
      <c r="AY475" s="255" t="s">
        <v>142</v>
      </c>
    </row>
    <row r="476" s="2" customFormat="1" ht="24.15" customHeight="1">
      <c r="A476" s="41"/>
      <c r="B476" s="42"/>
      <c r="C476" s="215" t="s">
        <v>682</v>
      </c>
      <c r="D476" s="215" t="s">
        <v>144</v>
      </c>
      <c r="E476" s="216" t="s">
        <v>683</v>
      </c>
      <c r="F476" s="217" t="s">
        <v>684</v>
      </c>
      <c r="G476" s="218" t="s">
        <v>641</v>
      </c>
      <c r="H476" s="219">
        <v>2</v>
      </c>
      <c r="I476" s="220"/>
      <c r="J476" s="221">
        <f>ROUND(I476*H476,2)</f>
        <v>0</v>
      </c>
      <c r="K476" s="217" t="s">
        <v>148</v>
      </c>
      <c r="L476" s="47"/>
      <c r="M476" s="222" t="s">
        <v>19</v>
      </c>
      <c r="N476" s="223" t="s">
        <v>44</v>
      </c>
      <c r="O476" s="87"/>
      <c r="P476" s="224">
        <f>O476*H476</f>
        <v>0</v>
      </c>
      <c r="Q476" s="224">
        <v>0</v>
      </c>
      <c r="R476" s="224">
        <f>Q476*H476</f>
        <v>0</v>
      </c>
      <c r="S476" s="224">
        <v>0</v>
      </c>
      <c r="T476" s="225">
        <f>S476*H476</f>
        <v>0</v>
      </c>
      <c r="U476" s="41"/>
      <c r="V476" s="41"/>
      <c r="W476" s="41"/>
      <c r="X476" s="41"/>
      <c r="Y476" s="41"/>
      <c r="Z476" s="41"/>
      <c r="AA476" s="41"/>
      <c r="AB476" s="41"/>
      <c r="AC476" s="41"/>
      <c r="AD476" s="41"/>
      <c r="AE476" s="41"/>
      <c r="AR476" s="226" t="s">
        <v>149</v>
      </c>
      <c r="AT476" s="226" t="s">
        <v>144</v>
      </c>
      <c r="AU476" s="226" t="s">
        <v>81</v>
      </c>
      <c r="AY476" s="20" t="s">
        <v>142</v>
      </c>
      <c r="BE476" s="227">
        <f>IF(N476="základní",J476,0)</f>
        <v>0</v>
      </c>
      <c r="BF476" s="227">
        <f>IF(N476="snížená",J476,0)</f>
        <v>0</v>
      </c>
      <c r="BG476" s="227">
        <f>IF(N476="zákl. přenesená",J476,0)</f>
        <v>0</v>
      </c>
      <c r="BH476" s="227">
        <f>IF(N476="sníž. přenesená",J476,0)</f>
        <v>0</v>
      </c>
      <c r="BI476" s="227">
        <f>IF(N476="nulová",J476,0)</f>
        <v>0</v>
      </c>
      <c r="BJ476" s="20" t="s">
        <v>77</v>
      </c>
      <c r="BK476" s="227">
        <f>ROUND(I476*H476,2)</f>
        <v>0</v>
      </c>
      <c r="BL476" s="20" t="s">
        <v>149</v>
      </c>
      <c r="BM476" s="226" t="s">
        <v>685</v>
      </c>
    </row>
    <row r="477" s="2" customFormat="1">
      <c r="A477" s="41"/>
      <c r="B477" s="42"/>
      <c r="C477" s="43"/>
      <c r="D477" s="228" t="s">
        <v>151</v>
      </c>
      <c r="E477" s="43"/>
      <c r="F477" s="229" t="s">
        <v>686</v>
      </c>
      <c r="G477" s="43"/>
      <c r="H477" s="43"/>
      <c r="I477" s="230"/>
      <c r="J477" s="43"/>
      <c r="K477" s="43"/>
      <c r="L477" s="47"/>
      <c r="M477" s="231"/>
      <c r="N477" s="232"/>
      <c r="O477" s="87"/>
      <c r="P477" s="87"/>
      <c r="Q477" s="87"/>
      <c r="R477" s="87"/>
      <c r="S477" s="87"/>
      <c r="T477" s="88"/>
      <c r="U477" s="41"/>
      <c r="V477" s="41"/>
      <c r="W477" s="41"/>
      <c r="X477" s="41"/>
      <c r="Y477" s="41"/>
      <c r="Z477" s="41"/>
      <c r="AA477" s="41"/>
      <c r="AB477" s="41"/>
      <c r="AC477" s="41"/>
      <c r="AD477" s="41"/>
      <c r="AE477" s="41"/>
      <c r="AT477" s="20" t="s">
        <v>151</v>
      </c>
      <c r="AU477" s="20" t="s">
        <v>81</v>
      </c>
    </row>
    <row r="478" s="2" customFormat="1">
      <c r="A478" s="41"/>
      <c r="B478" s="42"/>
      <c r="C478" s="43"/>
      <c r="D478" s="233" t="s">
        <v>153</v>
      </c>
      <c r="E478" s="43"/>
      <c r="F478" s="234" t="s">
        <v>687</v>
      </c>
      <c r="G478" s="43"/>
      <c r="H478" s="43"/>
      <c r="I478" s="230"/>
      <c r="J478" s="43"/>
      <c r="K478" s="43"/>
      <c r="L478" s="47"/>
      <c r="M478" s="231"/>
      <c r="N478" s="232"/>
      <c r="O478" s="87"/>
      <c r="P478" s="87"/>
      <c r="Q478" s="87"/>
      <c r="R478" s="87"/>
      <c r="S478" s="87"/>
      <c r="T478" s="88"/>
      <c r="U478" s="41"/>
      <c r="V478" s="41"/>
      <c r="W478" s="41"/>
      <c r="X478" s="41"/>
      <c r="Y478" s="41"/>
      <c r="Z478" s="41"/>
      <c r="AA478" s="41"/>
      <c r="AB478" s="41"/>
      <c r="AC478" s="41"/>
      <c r="AD478" s="41"/>
      <c r="AE478" s="41"/>
      <c r="AT478" s="20" t="s">
        <v>153</v>
      </c>
      <c r="AU478" s="20" t="s">
        <v>81</v>
      </c>
    </row>
    <row r="479" s="2" customFormat="1" ht="33" customHeight="1">
      <c r="A479" s="41"/>
      <c r="B479" s="42"/>
      <c r="C479" s="215" t="s">
        <v>688</v>
      </c>
      <c r="D479" s="215" t="s">
        <v>144</v>
      </c>
      <c r="E479" s="216" t="s">
        <v>689</v>
      </c>
      <c r="F479" s="217" t="s">
        <v>690</v>
      </c>
      <c r="G479" s="218" t="s">
        <v>641</v>
      </c>
      <c r="H479" s="219">
        <v>2</v>
      </c>
      <c r="I479" s="220"/>
      <c r="J479" s="221">
        <f>ROUND(I479*H479,2)</f>
        <v>0</v>
      </c>
      <c r="K479" s="217" t="s">
        <v>148</v>
      </c>
      <c r="L479" s="47"/>
      <c r="M479" s="222" t="s">
        <v>19</v>
      </c>
      <c r="N479" s="223" t="s">
        <v>44</v>
      </c>
      <c r="O479" s="87"/>
      <c r="P479" s="224">
        <f>O479*H479</f>
        <v>0</v>
      </c>
      <c r="Q479" s="224">
        <v>0</v>
      </c>
      <c r="R479" s="224">
        <f>Q479*H479</f>
        <v>0</v>
      </c>
      <c r="S479" s="224">
        <v>0</v>
      </c>
      <c r="T479" s="225">
        <f>S479*H479</f>
        <v>0</v>
      </c>
      <c r="U479" s="41"/>
      <c r="V479" s="41"/>
      <c r="W479" s="41"/>
      <c r="X479" s="41"/>
      <c r="Y479" s="41"/>
      <c r="Z479" s="41"/>
      <c r="AA479" s="41"/>
      <c r="AB479" s="41"/>
      <c r="AC479" s="41"/>
      <c r="AD479" s="41"/>
      <c r="AE479" s="41"/>
      <c r="AR479" s="226" t="s">
        <v>149</v>
      </c>
      <c r="AT479" s="226" t="s">
        <v>144</v>
      </c>
      <c r="AU479" s="226" t="s">
        <v>81</v>
      </c>
      <c r="AY479" s="20" t="s">
        <v>142</v>
      </c>
      <c r="BE479" s="227">
        <f>IF(N479="základní",J479,0)</f>
        <v>0</v>
      </c>
      <c r="BF479" s="227">
        <f>IF(N479="snížená",J479,0)</f>
        <v>0</v>
      </c>
      <c r="BG479" s="227">
        <f>IF(N479="zákl. přenesená",J479,0)</f>
        <v>0</v>
      </c>
      <c r="BH479" s="227">
        <f>IF(N479="sníž. přenesená",J479,0)</f>
        <v>0</v>
      </c>
      <c r="BI479" s="227">
        <f>IF(N479="nulová",J479,0)</f>
        <v>0</v>
      </c>
      <c r="BJ479" s="20" t="s">
        <v>77</v>
      </c>
      <c r="BK479" s="227">
        <f>ROUND(I479*H479,2)</f>
        <v>0</v>
      </c>
      <c r="BL479" s="20" t="s">
        <v>149</v>
      </c>
      <c r="BM479" s="226" t="s">
        <v>691</v>
      </c>
    </row>
    <row r="480" s="2" customFormat="1">
      <c r="A480" s="41"/>
      <c r="B480" s="42"/>
      <c r="C480" s="43"/>
      <c r="D480" s="228" t="s">
        <v>151</v>
      </c>
      <c r="E480" s="43"/>
      <c r="F480" s="229" t="s">
        <v>692</v>
      </c>
      <c r="G480" s="43"/>
      <c r="H480" s="43"/>
      <c r="I480" s="230"/>
      <c r="J480" s="43"/>
      <c r="K480" s="43"/>
      <c r="L480" s="47"/>
      <c r="M480" s="231"/>
      <c r="N480" s="232"/>
      <c r="O480" s="87"/>
      <c r="P480" s="87"/>
      <c r="Q480" s="87"/>
      <c r="R480" s="87"/>
      <c r="S480" s="87"/>
      <c r="T480" s="88"/>
      <c r="U480" s="41"/>
      <c r="V480" s="41"/>
      <c r="W480" s="41"/>
      <c r="X480" s="41"/>
      <c r="Y480" s="41"/>
      <c r="Z480" s="41"/>
      <c r="AA480" s="41"/>
      <c r="AB480" s="41"/>
      <c r="AC480" s="41"/>
      <c r="AD480" s="41"/>
      <c r="AE480" s="41"/>
      <c r="AT480" s="20" t="s">
        <v>151</v>
      </c>
      <c r="AU480" s="20" t="s">
        <v>81</v>
      </c>
    </row>
    <row r="481" s="2" customFormat="1">
      <c r="A481" s="41"/>
      <c r="B481" s="42"/>
      <c r="C481" s="43"/>
      <c r="D481" s="233" t="s">
        <v>153</v>
      </c>
      <c r="E481" s="43"/>
      <c r="F481" s="234" t="s">
        <v>693</v>
      </c>
      <c r="G481" s="43"/>
      <c r="H481" s="43"/>
      <c r="I481" s="230"/>
      <c r="J481" s="43"/>
      <c r="K481" s="43"/>
      <c r="L481" s="47"/>
      <c r="M481" s="231"/>
      <c r="N481" s="232"/>
      <c r="O481" s="87"/>
      <c r="P481" s="87"/>
      <c r="Q481" s="87"/>
      <c r="R481" s="87"/>
      <c r="S481" s="87"/>
      <c r="T481" s="88"/>
      <c r="U481" s="41"/>
      <c r="V481" s="41"/>
      <c r="W481" s="41"/>
      <c r="X481" s="41"/>
      <c r="Y481" s="41"/>
      <c r="Z481" s="41"/>
      <c r="AA481" s="41"/>
      <c r="AB481" s="41"/>
      <c r="AC481" s="41"/>
      <c r="AD481" s="41"/>
      <c r="AE481" s="41"/>
      <c r="AT481" s="20" t="s">
        <v>153</v>
      </c>
      <c r="AU481" s="20" t="s">
        <v>81</v>
      </c>
    </row>
    <row r="482" s="2" customFormat="1" ht="24.15" customHeight="1">
      <c r="A482" s="41"/>
      <c r="B482" s="42"/>
      <c r="C482" s="215" t="s">
        <v>694</v>
      </c>
      <c r="D482" s="215" t="s">
        <v>144</v>
      </c>
      <c r="E482" s="216" t="s">
        <v>695</v>
      </c>
      <c r="F482" s="217" t="s">
        <v>696</v>
      </c>
      <c r="G482" s="218" t="s">
        <v>147</v>
      </c>
      <c r="H482" s="219">
        <v>754.60000000000002</v>
      </c>
      <c r="I482" s="220"/>
      <c r="J482" s="221">
        <f>ROUND(I482*H482,2)</f>
        <v>0</v>
      </c>
      <c r="K482" s="217" t="s">
        <v>148</v>
      </c>
      <c r="L482" s="47"/>
      <c r="M482" s="222" t="s">
        <v>19</v>
      </c>
      <c r="N482" s="223" t="s">
        <v>44</v>
      </c>
      <c r="O482" s="87"/>
      <c r="P482" s="224">
        <f>O482*H482</f>
        <v>0</v>
      </c>
      <c r="Q482" s="224">
        <v>3.4999999999999997E-05</v>
      </c>
      <c r="R482" s="224">
        <f>Q482*H482</f>
        <v>0.026410999999999997</v>
      </c>
      <c r="S482" s="224">
        <v>0</v>
      </c>
      <c r="T482" s="225">
        <f>S482*H482</f>
        <v>0</v>
      </c>
      <c r="U482" s="41"/>
      <c r="V482" s="41"/>
      <c r="W482" s="41"/>
      <c r="X482" s="41"/>
      <c r="Y482" s="41"/>
      <c r="Z482" s="41"/>
      <c r="AA482" s="41"/>
      <c r="AB482" s="41"/>
      <c r="AC482" s="41"/>
      <c r="AD482" s="41"/>
      <c r="AE482" s="41"/>
      <c r="AR482" s="226" t="s">
        <v>149</v>
      </c>
      <c r="AT482" s="226" t="s">
        <v>144</v>
      </c>
      <c r="AU482" s="226" t="s">
        <v>81</v>
      </c>
      <c r="AY482" s="20" t="s">
        <v>142</v>
      </c>
      <c r="BE482" s="227">
        <f>IF(N482="základní",J482,0)</f>
        <v>0</v>
      </c>
      <c r="BF482" s="227">
        <f>IF(N482="snížená",J482,0)</f>
        <v>0</v>
      </c>
      <c r="BG482" s="227">
        <f>IF(N482="zákl. přenesená",J482,0)</f>
        <v>0</v>
      </c>
      <c r="BH482" s="227">
        <f>IF(N482="sníž. přenesená",J482,0)</f>
        <v>0</v>
      </c>
      <c r="BI482" s="227">
        <f>IF(N482="nulová",J482,0)</f>
        <v>0</v>
      </c>
      <c r="BJ482" s="20" t="s">
        <v>77</v>
      </c>
      <c r="BK482" s="227">
        <f>ROUND(I482*H482,2)</f>
        <v>0</v>
      </c>
      <c r="BL482" s="20" t="s">
        <v>149</v>
      </c>
      <c r="BM482" s="226" t="s">
        <v>697</v>
      </c>
    </row>
    <row r="483" s="2" customFormat="1">
      <c r="A483" s="41"/>
      <c r="B483" s="42"/>
      <c r="C483" s="43"/>
      <c r="D483" s="228" t="s">
        <v>151</v>
      </c>
      <c r="E483" s="43"/>
      <c r="F483" s="229" t="s">
        <v>698</v>
      </c>
      <c r="G483" s="43"/>
      <c r="H483" s="43"/>
      <c r="I483" s="230"/>
      <c r="J483" s="43"/>
      <c r="K483" s="43"/>
      <c r="L483" s="47"/>
      <c r="M483" s="231"/>
      <c r="N483" s="232"/>
      <c r="O483" s="87"/>
      <c r="P483" s="87"/>
      <c r="Q483" s="87"/>
      <c r="R483" s="87"/>
      <c r="S483" s="87"/>
      <c r="T483" s="88"/>
      <c r="U483" s="41"/>
      <c r="V483" s="41"/>
      <c r="W483" s="41"/>
      <c r="X483" s="41"/>
      <c r="Y483" s="41"/>
      <c r="Z483" s="41"/>
      <c r="AA483" s="41"/>
      <c r="AB483" s="41"/>
      <c r="AC483" s="41"/>
      <c r="AD483" s="41"/>
      <c r="AE483" s="41"/>
      <c r="AT483" s="20" t="s">
        <v>151</v>
      </c>
      <c r="AU483" s="20" t="s">
        <v>81</v>
      </c>
    </row>
    <row r="484" s="2" customFormat="1">
      <c r="A484" s="41"/>
      <c r="B484" s="42"/>
      <c r="C484" s="43"/>
      <c r="D484" s="233" t="s">
        <v>153</v>
      </c>
      <c r="E484" s="43"/>
      <c r="F484" s="234" t="s">
        <v>699</v>
      </c>
      <c r="G484" s="43"/>
      <c r="H484" s="43"/>
      <c r="I484" s="230"/>
      <c r="J484" s="43"/>
      <c r="K484" s="43"/>
      <c r="L484" s="47"/>
      <c r="M484" s="231"/>
      <c r="N484" s="232"/>
      <c r="O484" s="87"/>
      <c r="P484" s="87"/>
      <c r="Q484" s="87"/>
      <c r="R484" s="87"/>
      <c r="S484" s="87"/>
      <c r="T484" s="88"/>
      <c r="U484" s="41"/>
      <c r="V484" s="41"/>
      <c r="W484" s="41"/>
      <c r="X484" s="41"/>
      <c r="Y484" s="41"/>
      <c r="Z484" s="41"/>
      <c r="AA484" s="41"/>
      <c r="AB484" s="41"/>
      <c r="AC484" s="41"/>
      <c r="AD484" s="41"/>
      <c r="AE484" s="41"/>
      <c r="AT484" s="20" t="s">
        <v>153</v>
      </c>
      <c r="AU484" s="20" t="s">
        <v>81</v>
      </c>
    </row>
    <row r="485" s="14" customFormat="1">
      <c r="A485" s="14"/>
      <c r="B485" s="245"/>
      <c r="C485" s="246"/>
      <c r="D485" s="228" t="s">
        <v>173</v>
      </c>
      <c r="E485" s="247" t="s">
        <v>19</v>
      </c>
      <c r="F485" s="248" t="s">
        <v>700</v>
      </c>
      <c r="G485" s="246"/>
      <c r="H485" s="249">
        <v>169.5</v>
      </c>
      <c r="I485" s="250"/>
      <c r="J485" s="246"/>
      <c r="K485" s="246"/>
      <c r="L485" s="251"/>
      <c r="M485" s="252"/>
      <c r="N485" s="253"/>
      <c r="O485" s="253"/>
      <c r="P485" s="253"/>
      <c r="Q485" s="253"/>
      <c r="R485" s="253"/>
      <c r="S485" s="253"/>
      <c r="T485" s="254"/>
      <c r="U485" s="14"/>
      <c r="V485" s="14"/>
      <c r="W485" s="14"/>
      <c r="X485" s="14"/>
      <c r="Y485" s="14"/>
      <c r="Z485" s="14"/>
      <c r="AA485" s="14"/>
      <c r="AB485" s="14"/>
      <c r="AC485" s="14"/>
      <c r="AD485" s="14"/>
      <c r="AE485" s="14"/>
      <c r="AT485" s="255" t="s">
        <v>173</v>
      </c>
      <c r="AU485" s="255" t="s">
        <v>81</v>
      </c>
      <c r="AV485" s="14" t="s">
        <v>81</v>
      </c>
      <c r="AW485" s="14" t="s">
        <v>34</v>
      </c>
      <c r="AX485" s="14" t="s">
        <v>73</v>
      </c>
      <c r="AY485" s="255" t="s">
        <v>142</v>
      </c>
    </row>
    <row r="486" s="14" customFormat="1">
      <c r="A486" s="14"/>
      <c r="B486" s="245"/>
      <c r="C486" s="246"/>
      <c r="D486" s="228" t="s">
        <v>173</v>
      </c>
      <c r="E486" s="247" t="s">
        <v>19</v>
      </c>
      <c r="F486" s="248" t="s">
        <v>701</v>
      </c>
      <c r="G486" s="246"/>
      <c r="H486" s="249">
        <v>585.10000000000002</v>
      </c>
      <c r="I486" s="250"/>
      <c r="J486" s="246"/>
      <c r="K486" s="246"/>
      <c r="L486" s="251"/>
      <c r="M486" s="252"/>
      <c r="N486" s="253"/>
      <c r="O486" s="253"/>
      <c r="P486" s="253"/>
      <c r="Q486" s="253"/>
      <c r="R486" s="253"/>
      <c r="S486" s="253"/>
      <c r="T486" s="254"/>
      <c r="U486" s="14"/>
      <c r="V486" s="14"/>
      <c r="W486" s="14"/>
      <c r="X486" s="14"/>
      <c r="Y486" s="14"/>
      <c r="Z486" s="14"/>
      <c r="AA486" s="14"/>
      <c r="AB486" s="14"/>
      <c r="AC486" s="14"/>
      <c r="AD486" s="14"/>
      <c r="AE486" s="14"/>
      <c r="AT486" s="255" t="s">
        <v>173</v>
      </c>
      <c r="AU486" s="255" t="s">
        <v>81</v>
      </c>
      <c r="AV486" s="14" t="s">
        <v>81</v>
      </c>
      <c r="AW486" s="14" t="s">
        <v>34</v>
      </c>
      <c r="AX486" s="14" t="s">
        <v>73</v>
      </c>
      <c r="AY486" s="255" t="s">
        <v>142</v>
      </c>
    </row>
    <row r="487" s="15" customFormat="1">
      <c r="A487" s="15"/>
      <c r="B487" s="256"/>
      <c r="C487" s="257"/>
      <c r="D487" s="228" t="s">
        <v>173</v>
      </c>
      <c r="E487" s="258" t="s">
        <v>19</v>
      </c>
      <c r="F487" s="259" t="s">
        <v>178</v>
      </c>
      <c r="G487" s="257"/>
      <c r="H487" s="260">
        <v>754.60000000000002</v>
      </c>
      <c r="I487" s="261"/>
      <c r="J487" s="257"/>
      <c r="K487" s="257"/>
      <c r="L487" s="262"/>
      <c r="M487" s="263"/>
      <c r="N487" s="264"/>
      <c r="O487" s="264"/>
      <c r="P487" s="264"/>
      <c r="Q487" s="264"/>
      <c r="R487" s="264"/>
      <c r="S487" s="264"/>
      <c r="T487" s="265"/>
      <c r="U487" s="15"/>
      <c r="V487" s="15"/>
      <c r="W487" s="15"/>
      <c r="X487" s="15"/>
      <c r="Y487" s="15"/>
      <c r="Z487" s="15"/>
      <c r="AA487" s="15"/>
      <c r="AB487" s="15"/>
      <c r="AC487" s="15"/>
      <c r="AD487" s="15"/>
      <c r="AE487" s="15"/>
      <c r="AT487" s="266" t="s">
        <v>173</v>
      </c>
      <c r="AU487" s="266" t="s">
        <v>81</v>
      </c>
      <c r="AV487" s="15" t="s">
        <v>149</v>
      </c>
      <c r="AW487" s="15" t="s">
        <v>34</v>
      </c>
      <c r="AX487" s="15" t="s">
        <v>77</v>
      </c>
      <c r="AY487" s="266" t="s">
        <v>142</v>
      </c>
    </row>
    <row r="488" s="2" customFormat="1" ht="16.5" customHeight="1">
      <c r="A488" s="41"/>
      <c r="B488" s="42"/>
      <c r="C488" s="215" t="s">
        <v>702</v>
      </c>
      <c r="D488" s="215" t="s">
        <v>144</v>
      </c>
      <c r="E488" s="216" t="s">
        <v>703</v>
      </c>
      <c r="F488" s="217" t="s">
        <v>704</v>
      </c>
      <c r="G488" s="218" t="s">
        <v>641</v>
      </c>
      <c r="H488" s="219">
        <v>4</v>
      </c>
      <c r="I488" s="220"/>
      <c r="J488" s="221">
        <f>ROUND(I488*H488,2)</f>
        <v>0</v>
      </c>
      <c r="K488" s="217" t="s">
        <v>148</v>
      </c>
      <c r="L488" s="47"/>
      <c r="M488" s="222" t="s">
        <v>19</v>
      </c>
      <c r="N488" s="223" t="s">
        <v>44</v>
      </c>
      <c r="O488" s="87"/>
      <c r="P488" s="224">
        <f>O488*H488</f>
        <v>0</v>
      </c>
      <c r="Q488" s="224">
        <v>0.0001108</v>
      </c>
      <c r="R488" s="224">
        <f>Q488*H488</f>
        <v>0.00044319999999999999</v>
      </c>
      <c r="S488" s="224">
        <v>0</v>
      </c>
      <c r="T488" s="225">
        <f>S488*H488</f>
        <v>0</v>
      </c>
      <c r="U488" s="41"/>
      <c r="V488" s="41"/>
      <c r="W488" s="41"/>
      <c r="X488" s="41"/>
      <c r="Y488" s="41"/>
      <c r="Z488" s="41"/>
      <c r="AA488" s="41"/>
      <c r="AB488" s="41"/>
      <c r="AC488" s="41"/>
      <c r="AD488" s="41"/>
      <c r="AE488" s="41"/>
      <c r="AR488" s="226" t="s">
        <v>149</v>
      </c>
      <c r="AT488" s="226" t="s">
        <v>144</v>
      </c>
      <c r="AU488" s="226" t="s">
        <v>81</v>
      </c>
      <c r="AY488" s="20" t="s">
        <v>142</v>
      </c>
      <c r="BE488" s="227">
        <f>IF(N488="základní",J488,0)</f>
        <v>0</v>
      </c>
      <c r="BF488" s="227">
        <f>IF(N488="snížená",J488,0)</f>
        <v>0</v>
      </c>
      <c r="BG488" s="227">
        <f>IF(N488="zákl. přenesená",J488,0)</f>
        <v>0</v>
      </c>
      <c r="BH488" s="227">
        <f>IF(N488="sníž. přenesená",J488,0)</f>
        <v>0</v>
      </c>
      <c r="BI488" s="227">
        <f>IF(N488="nulová",J488,0)</f>
        <v>0</v>
      </c>
      <c r="BJ488" s="20" t="s">
        <v>77</v>
      </c>
      <c r="BK488" s="227">
        <f>ROUND(I488*H488,2)</f>
        <v>0</v>
      </c>
      <c r="BL488" s="20" t="s">
        <v>149</v>
      </c>
      <c r="BM488" s="226" t="s">
        <v>705</v>
      </c>
    </row>
    <row r="489" s="2" customFormat="1">
      <c r="A489" s="41"/>
      <c r="B489" s="42"/>
      <c r="C489" s="43"/>
      <c r="D489" s="228" t="s">
        <v>151</v>
      </c>
      <c r="E489" s="43"/>
      <c r="F489" s="229" t="s">
        <v>706</v>
      </c>
      <c r="G489" s="43"/>
      <c r="H489" s="43"/>
      <c r="I489" s="230"/>
      <c r="J489" s="43"/>
      <c r="K489" s="43"/>
      <c r="L489" s="47"/>
      <c r="M489" s="231"/>
      <c r="N489" s="232"/>
      <c r="O489" s="87"/>
      <c r="P489" s="87"/>
      <c r="Q489" s="87"/>
      <c r="R489" s="87"/>
      <c r="S489" s="87"/>
      <c r="T489" s="88"/>
      <c r="U489" s="41"/>
      <c r="V489" s="41"/>
      <c r="W489" s="41"/>
      <c r="X489" s="41"/>
      <c r="Y489" s="41"/>
      <c r="Z489" s="41"/>
      <c r="AA489" s="41"/>
      <c r="AB489" s="41"/>
      <c r="AC489" s="41"/>
      <c r="AD489" s="41"/>
      <c r="AE489" s="41"/>
      <c r="AT489" s="20" t="s">
        <v>151</v>
      </c>
      <c r="AU489" s="20" t="s">
        <v>81</v>
      </c>
    </row>
    <row r="490" s="2" customFormat="1">
      <c r="A490" s="41"/>
      <c r="B490" s="42"/>
      <c r="C490" s="43"/>
      <c r="D490" s="233" t="s">
        <v>153</v>
      </c>
      <c r="E490" s="43"/>
      <c r="F490" s="234" t="s">
        <v>707</v>
      </c>
      <c r="G490" s="43"/>
      <c r="H490" s="43"/>
      <c r="I490" s="230"/>
      <c r="J490" s="43"/>
      <c r="K490" s="43"/>
      <c r="L490" s="47"/>
      <c r="M490" s="231"/>
      <c r="N490" s="232"/>
      <c r="O490" s="87"/>
      <c r="P490" s="87"/>
      <c r="Q490" s="87"/>
      <c r="R490" s="87"/>
      <c r="S490" s="87"/>
      <c r="T490" s="88"/>
      <c r="U490" s="41"/>
      <c r="V490" s="41"/>
      <c r="W490" s="41"/>
      <c r="X490" s="41"/>
      <c r="Y490" s="41"/>
      <c r="Z490" s="41"/>
      <c r="AA490" s="41"/>
      <c r="AB490" s="41"/>
      <c r="AC490" s="41"/>
      <c r="AD490" s="41"/>
      <c r="AE490" s="41"/>
      <c r="AT490" s="20" t="s">
        <v>153</v>
      </c>
      <c r="AU490" s="20" t="s">
        <v>81</v>
      </c>
    </row>
    <row r="491" s="2" customFormat="1">
      <c r="A491" s="41"/>
      <c r="B491" s="42"/>
      <c r="C491" s="43"/>
      <c r="D491" s="228" t="s">
        <v>270</v>
      </c>
      <c r="E491" s="43"/>
      <c r="F491" s="277" t="s">
        <v>708</v>
      </c>
      <c r="G491" s="43"/>
      <c r="H491" s="43"/>
      <c r="I491" s="230"/>
      <c r="J491" s="43"/>
      <c r="K491" s="43"/>
      <c r="L491" s="47"/>
      <c r="M491" s="231"/>
      <c r="N491" s="232"/>
      <c r="O491" s="87"/>
      <c r="P491" s="87"/>
      <c r="Q491" s="87"/>
      <c r="R491" s="87"/>
      <c r="S491" s="87"/>
      <c r="T491" s="88"/>
      <c r="U491" s="41"/>
      <c r="V491" s="41"/>
      <c r="W491" s="41"/>
      <c r="X491" s="41"/>
      <c r="Y491" s="41"/>
      <c r="Z491" s="41"/>
      <c r="AA491" s="41"/>
      <c r="AB491" s="41"/>
      <c r="AC491" s="41"/>
      <c r="AD491" s="41"/>
      <c r="AE491" s="41"/>
      <c r="AT491" s="20" t="s">
        <v>270</v>
      </c>
      <c r="AU491" s="20" t="s">
        <v>81</v>
      </c>
    </row>
    <row r="492" s="2" customFormat="1" ht="16.5" customHeight="1">
      <c r="A492" s="41"/>
      <c r="B492" s="42"/>
      <c r="C492" s="267" t="s">
        <v>709</v>
      </c>
      <c r="D492" s="267" t="s">
        <v>199</v>
      </c>
      <c r="E492" s="268" t="s">
        <v>710</v>
      </c>
      <c r="F492" s="269" t="s">
        <v>711</v>
      </c>
      <c r="G492" s="270" t="s">
        <v>641</v>
      </c>
      <c r="H492" s="271">
        <v>4</v>
      </c>
      <c r="I492" s="272"/>
      <c r="J492" s="273">
        <f>ROUND(I492*H492,2)</f>
        <v>0</v>
      </c>
      <c r="K492" s="269" t="s">
        <v>148</v>
      </c>
      <c r="L492" s="274"/>
      <c r="M492" s="275" t="s">
        <v>19</v>
      </c>
      <c r="N492" s="276" t="s">
        <v>44</v>
      </c>
      <c r="O492" s="87"/>
      <c r="P492" s="224">
        <f>O492*H492</f>
        <v>0</v>
      </c>
      <c r="Q492" s="224">
        <v>0.012</v>
      </c>
      <c r="R492" s="224">
        <f>Q492*H492</f>
        <v>0.048000000000000001</v>
      </c>
      <c r="S492" s="224">
        <v>0</v>
      </c>
      <c r="T492" s="225">
        <f>S492*H492</f>
        <v>0</v>
      </c>
      <c r="U492" s="41"/>
      <c r="V492" s="41"/>
      <c r="W492" s="41"/>
      <c r="X492" s="41"/>
      <c r="Y492" s="41"/>
      <c r="Z492" s="41"/>
      <c r="AA492" s="41"/>
      <c r="AB492" s="41"/>
      <c r="AC492" s="41"/>
      <c r="AD492" s="41"/>
      <c r="AE492" s="41"/>
      <c r="AR492" s="226" t="s">
        <v>198</v>
      </c>
      <c r="AT492" s="226" t="s">
        <v>199</v>
      </c>
      <c r="AU492" s="226" t="s">
        <v>81</v>
      </c>
      <c r="AY492" s="20" t="s">
        <v>142</v>
      </c>
      <c r="BE492" s="227">
        <f>IF(N492="základní",J492,0)</f>
        <v>0</v>
      </c>
      <c r="BF492" s="227">
        <f>IF(N492="snížená",J492,0)</f>
        <v>0</v>
      </c>
      <c r="BG492" s="227">
        <f>IF(N492="zákl. přenesená",J492,0)</f>
        <v>0</v>
      </c>
      <c r="BH492" s="227">
        <f>IF(N492="sníž. přenesená",J492,0)</f>
        <v>0</v>
      </c>
      <c r="BI492" s="227">
        <f>IF(N492="nulová",J492,0)</f>
        <v>0</v>
      </c>
      <c r="BJ492" s="20" t="s">
        <v>77</v>
      </c>
      <c r="BK492" s="227">
        <f>ROUND(I492*H492,2)</f>
        <v>0</v>
      </c>
      <c r="BL492" s="20" t="s">
        <v>149</v>
      </c>
      <c r="BM492" s="226" t="s">
        <v>712</v>
      </c>
    </row>
    <row r="493" s="2" customFormat="1">
      <c r="A493" s="41"/>
      <c r="B493" s="42"/>
      <c r="C493" s="43"/>
      <c r="D493" s="228" t="s">
        <v>151</v>
      </c>
      <c r="E493" s="43"/>
      <c r="F493" s="229" t="s">
        <v>711</v>
      </c>
      <c r="G493" s="43"/>
      <c r="H493" s="43"/>
      <c r="I493" s="230"/>
      <c r="J493" s="43"/>
      <c r="K493" s="43"/>
      <c r="L493" s="47"/>
      <c r="M493" s="231"/>
      <c r="N493" s="232"/>
      <c r="O493" s="87"/>
      <c r="P493" s="87"/>
      <c r="Q493" s="87"/>
      <c r="R493" s="87"/>
      <c r="S493" s="87"/>
      <c r="T493" s="88"/>
      <c r="U493" s="41"/>
      <c r="V493" s="41"/>
      <c r="W493" s="41"/>
      <c r="X493" s="41"/>
      <c r="Y493" s="41"/>
      <c r="Z493" s="41"/>
      <c r="AA493" s="41"/>
      <c r="AB493" s="41"/>
      <c r="AC493" s="41"/>
      <c r="AD493" s="41"/>
      <c r="AE493" s="41"/>
      <c r="AT493" s="20" t="s">
        <v>151</v>
      </c>
      <c r="AU493" s="20" t="s">
        <v>81</v>
      </c>
    </row>
    <row r="494" s="2" customFormat="1" ht="33" customHeight="1">
      <c r="A494" s="41"/>
      <c r="B494" s="42"/>
      <c r="C494" s="215" t="s">
        <v>713</v>
      </c>
      <c r="D494" s="215" t="s">
        <v>144</v>
      </c>
      <c r="E494" s="216" t="s">
        <v>714</v>
      </c>
      <c r="F494" s="217" t="s">
        <v>715</v>
      </c>
      <c r="G494" s="218" t="s">
        <v>716</v>
      </c>
      <c r="H494" s="219">
        <v>1</v>
      </c>
      <c r="I494" s="220"/>
      <c r="J494" s="221">
        <f>ROUND(I494*H494,2)</f>
        <v>0</v>
      </c>
      <c r="K494" s="217" t="s">
        <v>19</v>
      </c>
      <c r="L494" s="47"/>
      <c r="M494" s="222" t="s">
        <v>19</v>
      </c>
      <c r="N494" s="223" t="s">
        <v>44</v>
      </c>
      <c r="O494" s="87"/>
      <c r="P494" s="224">
        <f>O494*H494</f>
        <v>0</v>
      </c>
      <c r="Q494" s="224">
        <v>0.00023000000000000001</v>
      </c>
      <c r="R494" s="224">
        <f>Q494*H494</f>
        <v>0.00023000000000000001</v>
      </c>
      <c r="S494" s="224">
        <v>0</v>
      </c>
      <c r="T494" s="225">
        <f>S494*H494</f>
        <v>0</v>
      </c>
      <c r="U494" s="41"/>
      <c r="V494" s="41"/>
      <c r="W494" s="41"/>
      <c r="X494" s="41"/>
      <c r="Y494" s="41"/>
      <c r="Z494" s="41"/>
      <c r="AA494" s="41"/>
      <c r="AB494" s="41"/>
      <c r="AC494" s="41"/>
      <c r="AD494" s="41"/>
      <c r="AE494" s="41"/>
      <c r="AR494" s="226" t="s">
        <v>149</v>
      </c>
      <c r="AT494" s="226" t="s">
        <v>144</v>
      </c>
      <c r="AU494" s="226" t="s">
        <v>81</v>
      </c>
      <c r="AY494" s="20" t="s">
        <v>142</v>
      </c>
      <c r="BE494" s="227">
        <f>IF(N494="základní",J494,0)</f>
        <v>0</v>
      </c>
      <c r="BF494" s="227">
        <f>IF(N494="snížená",J494,0)</f>
        <v>0</v>
      </c>
      <c r="BG494" s="227">
        <f>IF(N494="zákl. přenesená",J494,0)</f>
        <v>0</v>
      </c>
      <c r="BH494" s="227">
        <f>IF(N494="sníž. přenesená",J494,0)</f>
        <v>0</v>
      </c>
      <c r="BI494" s="227">
        <f>IF(N494="nulová",J494,0)</f>
        <v>0</v>
      </c>
      <c r="BJ494" s="20" t="s">
        <v>77</v>
      </c>
      <c r="BK494" s="227">
        <f>ROUND(I494*H494,2)</f>
        <v>0</v>
      </c>
      <c r="BL494" s="20" t="s">
        <v>149</v>
      </c>
      <c r="BM494" s="226" t="s">
        <v>717</v>
      </c>
    </row>
    <row r="495" s="2" customFormat="1">
      <c r="A495" s="41"/>
      <c r="B495" s="42"/>
      <c r="C495" s="43"/>
      <c r="D495" s="228" t="s">
        <v>151</v>
      </c>
      <c r="E495" s="43"/>
      <c r="F495" s="229" t="s">
        <v>715</v>
      </c>
      <c r="G495" s="43"/>
      <c r="H495" s="43"/>
      <c r="I495" s="230"/>
      <c r="J495" s="43"/>
      <c r="K495" s="43"/>
      <c r="L495" s="47"/>
      <c r="M495" s="231"/>
      <c r="N495" s="232"/>
      <c r="O495" s="87"/>
      <c r="P495" s="87"/>
      <c r="Q495" s="87"/>
      <c r="R495" s="87"/>
      <c r="S495" s="87"/>
      <c r="T495" s="88"/>
      <c r="U495" s="41"/>
      <c r="V495" s="41"/>
      <c r="W495" s="41"/>
      <c r="X495" s="41"/>
      <c r="Y495" s="41"/>
      <c r="Z495" s="41"/>
      <c r="AA495" s="41"/>
      <c r="AB495" s="41"/>
      <c r="AC495" s="41"/>
      <c r="AD495" s="41"/>
      <c r="AE495" s="41"/>
      <c r="AT495" s="20" t="s">
        <v>151</v>
      </c>
      <c r="AU495" s="20" t="s">
        <v>81</v>
      </c>
    </row>
    <row r="496" s="2" customFormat="1">
      <c r="A496" s="41"/>
      <c r="B496" s="42"/>
      <c r="C496" s="43"/>
      <c r="D496" s="228" t="s">
        <v>270</v>
      </c>
      <c r="E496" s="43"/>
      <c r="F496" s="277" t="s">
        <v>718</v>
      </c>
      <c r="G496" s="43"/>
      <c r="H496" s="43"/>
      <c r="I496" s="230"/>
      <c r="J496" s="43"/>
      <c r="K496" s="43"/>
      <c r="L496" s="47"/>
      <c r="M496" s="231"/>
      <c r="N496" s="232"/>
      <c r="O496" s="87"/>
      <c r="P496" s="87"/>
      <c r="Q496" s="87"/>
      <c r="R496" s="87"/>
      <c r="S496" s="87"/>
      <c r="T496" s="88"/>
      <c r="U496" s="41"/>
      <c r="V496" s="41"/>
      <c r="W496" s="41"/>
      <c r="X496" s="41"/>
      <c r="Y496" s="41"/>
      <c r="Z496" s="41"/>
      <c r="AA496" s="41"/>
      <c r="AB496" s="41"/>
      <c r="AC496" s="41"/>
      <c r="AD496" s="41"/>
      <c r="AE496" s="41"/>
      <c r="AT496" s="20" t="s">
        <v>270</v>
      </c>
      <c r="AU496" s="20" t="s">
        <v>81</v>
      </c>
    </row>
    <row r="497" s="2" customFormat="1" ht="24.15" customHeight="1">
      <c r="A497" s="41"/>
      <c r="B497" s="42"/>
      <c r="C497" s="215" t="s">
        <v>719</v>
      </c>
      <c r="D497" s="215" t="s">
        <v>144</v>
      </c>
      <c r="E497" s="216" t="s">
        <v>720</v>
      </c>
      <c r="F497" s="217" t="s">
        <v>721</v>
      </c>
      <c r="G497" s="218" t="s">
        <v>169</v>
      </c>
      <c r="H497" s="219">
        <v>0.56000000000000005</v>
      </c>
      <c r="I497" s="220"/>
      <c r="J497" s="221">
        <f>ROUND(I497*H497,2)</f>
        <v>0</v>
      </c>
      <c r="K497" s="217" t="s">
        <v>148</v>
      </c>
      <c r="L497" s="47"/>
      <c r="M497" s="222" t="s">
        <v>19</v>
      </c>
      <c r="N497" s="223" t="s">
        <v>44</v>
      </c>
      <c r="O497" s="87"/>
      <c r="P497" s="224">
        <f>O497*H497</f>
        <v>0</v>
      </c>
      <c r="Q497" s="224">
        <v>0</v>
      </c>
      <c r="R497" s="224">
        <f>Q497*H497</f>
        <v>0</v>
      </c>
      <c r="S497" s="224">
        <v>1.8</v>
      </c>
      <c r="T497" s="225">
        <f>S497*H497</f>
        <v>1.0080000000000002</v>
      </c>
      <c r="U497" s="41"/>
      <c r="V497" s="41"/>
      <c r="W497" s="41"/>
      <c r="X497" s="41"/>
      <c r="Y497" s="41"/>
      <c r="Z497" s="41"/>
      <c r="AA497" s="41"/>
      <c r="AB497" s="41"/>
      <c r="AC497" s="41"/>
      <c r="AD497" s="41"/>
      <c r="AE497" s="41"/>
      <c r="AR497" s="226" t="s">
        <v>149</v>
      </c>
      <c r="AT497" s="226" t="s">
        <v>144</v>
      </c>
      <c r="AU497" s="226" t="s">
        <v>81</v>
      </c>
      <c r="AY497" s="20" t="s">
        <v>142</v>
      </c>
      <c r="BE497" s="227">
        <f>IF(N497="základní",J497,0)</f>
        <v>0</v>
      </c>
      <c r="BF497" s="227">
        <f>IF(N497="snížená",J497,0)</f>
        <v>0</v>
      </c>
      <c r="BG497" s="227">
        <f>IF(N497="zákl. přenesená",J497,0)</f>
        <v>0</v>
      </c>
      <c r="BH497" s="227">
        <f>IF(N497="sníž. přenesená",J497,0)</f>
        <v>0</v>
      </c>
      <c r="BI497" s="227">
        <f>IF(N497="nulová",J497,0)</f>
        <v>0</v>
      </c>
      <c r="BJ497" s="20" t="s">
        <v>77</v>
      </c>
      <c r="BK497" s="227">
        <f>ROUND(I497*H497,2)</f>
        <v>0</v>
      </c>
      <c r="BL497" s="20" t="s">
        <v>149</v>
      </c>
      <c r="BM497" s="226" t="s">
        <v>722</v>
      </c>
    </row>
    <row r="498" s="2" customFormat="1">
      <c r="A498" s="41"/>
      <c r="B498" s="42"/>
      <c r="C498" s="43"/>
      <c r="D498" s="228" t="s">
        <v>151</v>
      </c>
      <c r="E498" s="43"/>
      <c r="F498" s="229" t="s">
        <v>723</v>
      </c>
      <c r="G498" s="43"/>
      <c r="H498" s="43"/>
      <c r="I498" s="230"/>
      <c r="J498" s="43"/>
      <c r="K498" s="43"/>
      <c r="L498" s="47"/>
      <c r="M498" s="231"/>
      <c r="N498" s="232"/>
      <c r="O498" s="87"/>
      <c r="P498" s="87"/>
      <c r="Q498" s="87"/>
      <c r="R498" s="87"/>
      <c r="S498" s="87"/>
      <c r="T498" s="88"/>
      <c r="U498" s="41"/>
      <c r="V498" s="41"/>
      <c r="W498" s="41"/>
      <c r="X498" s="41"/>
      <c r="Y498" s="41"/>
      <c r="Z498" s="41"/>
      <c r="AA498" s="41"/>
      <c r="AB498" s="41"/>
      <c r="AC498" s="41"/>
      <c r="AD498" s="41"/>
      <c r="AE498" s="41"/>
      <c r="AT498" s="20" t="s">
        <v>151</v>
      </c>
      <c r="AU498" s="20" t="s">
        <v>81</v>
      </c>
    </row>
    <row r="499" s="2" customFormat="1">
      <c r="A499" s="41"/>
      <c r="B499" s="42"/>
      <c r="C499" s="43"/>
      <c r="D499" s="233" t="s">
        <v>153</v>
      </c>
      <c r="E499" s="43"/>
      <c r="F499" s="234" t="s">
        <v>724</v>
      </c>
      <c r="G499" s="43"/>
      <c r="H499" s="43"/>
      <c r="I499" s="230"/>
      <c r="J499" s="43"/>
      <c r="K499" s="43"/>
      <c r="L499" s="47"/>
      <c r="M499" s="231"/>
      <c r="N499" s="232"/>
      <c r="O499" s="87"/>
      <c r="P499" s="87"/>
      <c r="Q499" s="87"/>
      <c r="R499" s="87"/>
      <c r="S499" s="87"/>
      <c r="T499" s="88"/>
      <c r="U499" s="41"/>
      <c r="V499" s="41"/>
      <c r="W499" s="41"/>
      <c r="X499" s="41"/>
      <c r="Y499" s="41"/>
      <c r="Z499" s="41"/>
      <c r="AA499" s="41"/>
      <c r="AB499" s="41"/>
      <c r="AC499" s="41"/>
      <c r="AD499" s="41"/>
      <c r="AE499" s="41"/>
      <c r="AT499" s="20" t="s">
        <v>153</v>
      </c>
      <c r="AU499" s="20" t="s">
        <v>81</v>
      </c>
    </row>
    <row r="500" s="13" customFormat="1">
      <c r="A500" s="13"/>
      <c r="B500" s="235"/>
      <c r="C500" s="236"/>
      <c r="D500" s="228" t="s">
        <v>173</v>
      </c>
      <c r="E500" s="237" t="s">
        <v>19</v>
      </c>
      <c r="F500" s="238" t="s">
        <v>725</v>
      </c>
      <c r="G500" s="236"/>
      <c r="H500" s="237" t="s">
        <v>19</v>
      </c>
      <c r="I500" s="239"/>
      <c r="J500" s="236"/>
      <c r="K500" s="236"/>
      <c r="L500" s="240"/>
      <c r="M500" s="241"/>
      <c r="N500" s="242"/>
      <c r="O500" s="242"/>
      <c r="P500" s="242"/>
      <c r="Q500" s="242"/>
      <c r="R500" s="242"/>
      <c r="S500" s="242"/>
      <c r="T500" s="243"/>
      <c r="U500" s="13"/>
      <c r="V500" s="13"/>
      <c r="W500" s="13"/>
      <c r="X500" s="13"/>
      <c r="Y500" s="13"/>
      <c r="Z500" s="13"/>
      <c r="AA500" s="13"/>
      <c r="AB500" s="13"/>
      <c r="AC500" s="13"/>
      <c r="AD500" s="13"/>
      <c r="AE500" s="13"/>
      <c r="AT500" s="244" t="s">
        <v>173</v>
      </c>
      <c r="AU500" s="244" t="s">
        <v>81</v>
      </c>
      <c r="AV500" s="13" t="s">
        <v>77</v>
      </c>
      <c r="AW500" s="13" t="s">
        <v>34</v>
      </c>
      <c r="AX500" s="13" t="s">
        <v>73</v>
      </c>
      <c r="AY500" s="244" t="s">
        <v>142</v>
      </c>
    </row>
    <row r="501" s="14" customFormat="1">
      <c r="A501" s="14"/>
      <c r="B501" s="245"/>
      <c r="C501" s="246"/>
      <c r="D501" s="228" t="s">
        <v>173</v>
      </c>
      <c r="E501" s="247" t="s">
        <v>19</v>
      </c>
      <c r="F501" s="248" t="s">
        <v>726</v>
      </c>
      <c r="G501" s="246"/>
      <c r="H501" s="249">
        <v>0.56000000000000005</v>
      </c>
      <c r="I501" s="250"/>
      <c r="J501" s="246"/>
      <c r="K501" s="246"/>
      <c r="L501" s="251"/>
      <c r="M501" s="252"/>
      <c r="N501" s="253"/>
      <c r="O501" s="253"/>
      <c r="P501" s="253"/>
      <c r="Q501" s="253"/>
      <c r="R501" s="253"/>
      <c r="S501" s="253"/>
      <c r="T501" s="254"/>
      <c r="U501" s="14"/>
      <c r="V501" s="14"/>
      <c r="W501" s="14"/>
      <c r="X501" s="14"/>
      <c r="Y501" s="14"/>
      <c r="Z501" s="14"/>
      <c r="AA501" s="14"/>
      <c r="AB501" s="14"/>
      <c r="AC501" s="14"/>
      <c r="AD501" s="14"/>
      <c r="AE501" s="14"/>
      <c r="AT501" s="255" t="s">
        <v>173</v>
      </c>
      <c r="AU501" s="255" t="s">
        <v>81</v>
      </c>
      <c r="AV501" s="14" t="s">
        <v>81</v>
      </c>
      <c r="AW501" s="14" t="s">
        <v>34</v>
      </c>
      <c r="AX501" s="14" t="s">
        <v>77</v>
      </c>
      <c r="AY501" s="255" t="s">
        <v>142</v>
      </c>
    </row>
    <row r="502" s="2" customFormat="1" ht="33" customHeight="1">
      <c r="A502" s="41"/>
      <c r="B502" s="42"/>
      <c r="C502" s="215" t="s">
        <v>727</v>
      </c>
      <c r="D502" s="215" t="s">
        <v>144</v>
      </c>
      <c r="E502" s="216" t="s">
        <v>728</v>
      </c>
      <c r="F502" s="217" t="s">
        <v>729</v>
      </c>
      <c r="G502" s="218" t="s">
        <v>147</v>
      </c>
      <c r="H502" s="219">
        <v>180.96799999999999</v>
      </c>
      <c r="I502" s="220"/>
      <c r="J502" s="221">
        <f>ROUND(I502*H502,2)</f>
        <v>0</v>
      </c>
      <c r="K502" s="217" t="s">
        <v>148</v>
      </c>
      <c r="L502" s="47"/>
      <c r="M502" s="222" t="s">
        <v>19</v>
      </c>
      <c r="N502" s="223" t="s">
        <v>44</v>
      </c>
      <c r="O502" s="87"/>
      <c r="P502" s="224">
        <f>O502*H502</f>
        <v>0</v>
      </c>
      <c r="Q502" s="224">
        <v>0</v>
      </c>
      <c r="R502" s="224">
        <f>Q502*H502</f>
        <v>0</v>
      </c>
      <c r="S502" s="224">
        <v>0.02</v>
      </c>
      <c r="T502" s="225">
        <f>S502*H502</f>
        <v>3.6193599999999999</v>
      </c>
      <c r="U502" s="41"/>
      <c r="V502" s="41"/>
      <c r="W502" s="41"/>
      <c r="X502" s="41"/>
      <c r="Y502" s="41"/>
      <c r="Z502" s="41"/>
      <c r="AA502" s="41"/>
      <c r="AB502" s="41"/>
      <c r="AC502" s="41"/>
      <c r="AD502" s="41"/>
      <c r="AE502" s="41"/>
      <c r="AR502" s="226" t="s">
        <v>149</v>
      </c>
      <c r="AT502" s="226" t="s">
        <v>144</v>
      </c>
      <c r="AU502" s="226" t="s">
        <v>81</v>
      </c>
      <c r="AY502" s="20" t="s">
        <v>142</v>
      </c>
      <c r="BE502" s="227">
        <f>IF(N502="základní",J502,0)</f>
        <v>0</v>
      </c>
      <c r="BF502" s="227">
        <f>IF(N502="snížená",J502,0)</f>
        <v>0</v>
      </c>
      <c r="BG502" s="227">
        <f>IF(N502="zákl. přenesená",J502,0)</f>
        <v>0</v>
      </c>
      <c r="BH502" s="227">
        <f>IF(N502="sníž. přenesená",J502,0)</f>
        <v>0</v>
      </c>
      <c r="BI502" s="227">
        <f>IF(N502="nulová",J502,0)</f>
        <v>0</v>
      </c>
      <c r="BJ502" s="20" t="s">
        <v>77</v>
      </c>
      <c r="BK502" s="227">
        <f>ROUND(I502*H502,2)</f>
        <v>0</v>
      </c>
      <c r="BL502" s="20" t="s">
        <v>149</v>
      </c>
      <c r="BM502" s="226" t="s">
        <v>730</v>
      </c>
    </row>
    <row r="503" s="2" customFormat="1">
      <c r="A503" s="41"/>
      <c r="B503" s="42"/>
      <c r="C503" s="43"/>
      <c r="D503" s="228" t="s">
        <v>151</v>
      </c>
      <c r="E503" s="43"/>
      <c r="F503" s="229" t="s">
        <v>731</v>
      </c>
      <c r="G503" s="43"/>
      <c r="H503" s="43"/>
      <c r="I503" s="230"/>
      <c r="J503" s="43"/>
      <c r="K503" s="43"/>
      <c r="L503" s="47"/>
      <c r="M503" s="231"/>
      <c r="N503" s="232"/>
      <c r="O503" s="87"/>
      <c r="P503" s="87"/>
      <c r="Q503" s="87"/>
      <c r="R503" s="87"/>
      <c r="S503" s="87"/>
      <c r="T503" s="88"/>
      <c r="U503" s="41"/>
      <c r="V503" s="41"/>
      <c r="W503" s="41"/>
      <c r="X503" s="41"/>
      <c r="Y503" s="41"/>
      <c r="Z503" s="41"/>
      <c r="AA503" s="41"/>
      <c r="AB503" s="41"/>
      <c r="AC503" s="41"/>
      <c r="AD503" s="41"/>
      <c r="AE503" s="41"/>
      <c r="AT503" s="20" t="s">
        <v>151</v>
      </c>
      <c r="AU503" s="20" t="s">
        <v>81</v>
      </c>
    </row>
    <row r="504" s="2" customFormat="1">
      <c r="A504" s="41"/>
      <c r="B504" s="42"/>
      <c r="C504" s="43"/>
      <c r="D504" s="233" t="s">
        <v>153</v>
      </c>
      <c r="E504" s="43"/>
      <c r="F504" s="234" t="s">
        <v>732</v>
      </c>
      <c r="G504" s="43"/>
      <c r="H504" s="43"/>
      <c r="I504" s="230"/>
      <c r="J504" s="43"/>
      <c r="K504" s="43"/>
      <c r="L504" s="47"/>
      <c r="M504" s="231"/>
      <c r="N504" s="232"/>
      <c r="O504" s="87"/>
      <c r="P504" s="87"/>
      <c r="Q504" s="87"/>
      <c r="R504" s="87"/>
      <c r="S504" s="87"/>
      <c r="T504" s="88"/>
      <c r="U504" s="41"/>
      <c r="V504" s="41"/>
      <c r="W504" s="41"/>
      <c r="X504" s="41"/>
      <c r="Y504" s="41"/>
      <c r="Z504" s="41"/>
      <c r="AA504" s="41"/>
      <c r="AB504" s="41"/>
      <c r="AC504" s="41"/>
      <c r="AD504" s="41"/>
      <c r="AE504" s="41"/>
      <c r="AT504" s="20" t="s">
        <v>153</v>
      </c>
      <c r="AU504" s="20" t="s">
        <v>81</v>
      </c>
    </row>
    <row r="505" s="14" customFormat="1">
      <c r="A505" s="14"/>
      <c r="B505" s="245"/>
      <c r="C505" s="246"/>
      <c r="D505" s="228" t="s">
        <v>173</v>
      </c>
      <c r="E505" s="247" t="s">
        <v>19</v>
      </c>
      <c r="F505" s="248" t="s">
        <v>733</v>
      </c>
      <c r="G505" s="246"/>
      <c r="H505" s="249">
        <v>91.170000000000002</v>
      </c>
      <c r="I505" s="250"/>
      <c r="J505" s="246"/>
      <c r="K505" s="246"/>
      <c r="L505" s="251"/>
      <c r="M505" s="252"/>
      <c r="N505" s="253"/>
      <c r="O505" s="253"/>
      <c r="P505" s="253"/>
      <c r="Q505" s="253"/>
      <c r="R505" s="253"/>
      <c r="S505" s="253"/>
      <c r="T505" s="254"/>
      <c r="U505" s="14"/>
      <c r="V505" s="14"/>
      <c r="W505" s="14"/>
      <c r="X505" s="14"/>
      <c r="Y505" s="14"/>
      <c r="Z505" s="14"/>
      <c r="AA505" s="14"/>
      <c r="AB505" s="14"/>
      <c r="AC505" s="14"/>
      <c r="AD505" s="14"/>
      <c r="AE505" s="14"/>
      <c r="AT505" s="255" t="s">
        <v>173</v>
      </c>
      <c r="AU505" s="255" t="s">
        <v>81</v>
      </c>
      <c r="AV505" s="14" t="s">
        <v>81</v>
      </c>
      <c r="AW505" s="14" t="s">
        <v>34</v>
      </c>
      <c r="AX505" s="14" t="s">
        <v>73</v>
      </c>
      <c r="AY505" s="255" t="s">
        <v>142</v>
      </c>
    </row>
    <row r="506" s="14" customFormat="1">
      <c r="A506" s="14"/>
      <c r="B506" s="245"/>
      <c r="C506" s="246"/>
      <c r="D506" s="228" t="s">
        <v>173</v>
      </c>
      <c r="E506" s="247" t="s">
        <v>19</v>
      </c>
      <c r="F506" s="248" t="s">
        <v>734</v>
      </c>
      <c r="G506" s="246"/>
      <c r="H506" s="249">
        <v>89.798000000000002</v>
      </c>
      <c r="I506" s="250"/>
      <c r="J506" s="246"/>
      <c r="K506" s="246"/>
      <c r="L506" s="251"/>
      <c r="M506" s="252"/>
      <c r="N506" s="253"/>
      <c r="O506" s="253"/>
      <c r="P506" s="253"/>
      <c r="Q506" s="253"/>
      <c r="R506" s="253"/>
      <c r="S506" s="253"/>
      <c r="T506" s="254"/>
      <c r="U506" s="14"/>
      <c r="V506" s="14"/>
      <c r="W506" s="14"/>
      <c r="X506" s="14"/>
      <c r="Y506" s="14"/>
      <c r="Z506" s="14"/>
      <c r="AA506" s="14"/>
      <c r="AB506" s="14"/>
      <c r="AC506" s="14"/>
      <c r="AD506" s="14"/>
      <c r="AE506" s="14"/>
      <c r="AT506" s="255" t="s">
        <v>173</v>
      </c>
      <c r="AU506" s="255" t="s">
        <v>81</v>
      </c>
      <c r="AV506" s="14" t="s">
        <v>81</v>
      </c>
      <c r="AW506" s="14" t="s">
        <v>34</v>
      </c>
      <c r="AX506" s="14" t="s">
        <v>73</v>
      </c>
      <c r="AY506" s="255" t="s">
        <v>142</v>
      </c>
    </row>
    <row r="507" s="15" customFormat="1">
      <c r="A507" s="15"/>
      <c r="B507" s="256"/>
      <c r="C507" s="257"/>
      <c r="D507" s="228" t="s">
        <v>173</v>
      </c>
      <c r="E507" s="258" t="s">
        <v>19</v>
      </c>
      <c r="F507" s="259" t="s">
        <v>178</v>
      </c>
      <c r="G507" s="257"/>
      <c r="H507" s="260">
        <v>180.96800000000002</v>
      </c>
      <c r="I507" s="261"/>
      <c r="J507" s="257"/>
      <c r="K507" s="257"/>
      <c r="L507" s="262"/>
      <c r="M507" s="263"/>
      <c r="N507" s="264"/>
      <c r="O507" s="264"/>
      <c r="P507" s="264"/>
      <c r="Q507" s="264"/>
      <c r="R507" s="264"/>
      <c r="S507" s="264"/>
      <c r="T507" s="265"/>
      <c r="U507" s="15"/>
      <c r="V507" s="15"/>
      <c r="W507" s="15"/>
      <c r="X507" s="15"/>
      <c r="Y507" s="15"/>
      <c r="Z507" s="15"/>
      <c r="AA507" s="15"/>
      <c r="AB507" s="15"/>
      <c r="AC507" s="15"/>
      <c r="AD507" s="15"/>
      <c r="AE507" s="15"/>
      <c r="AT507" s="266" t="s">
        <v>173</v>
      </c>
      <c r="AU507" s="266" t="s">
        <v>81</v>
      </c>
      <c r="AV507" s="15" t="s">
        <v>149</v>
      </c>
      <c r="AW507" s="15" t="s">
        <v>34</v>
      </c>
      <c r="AX507" s="15" t="s">
        <v>77</v>
      </c>
      <c r="AY507" s="266" t="s">
        <v>142</v>
      </c>
    </row>
    <row r="508" s="2" customFormat="1" ht="24.15" customHeight="1">
      <c r="A508" s="41"/>
      <c r="B508" s="42"/>
      <c r="C508" s="215" t="s">
        <v>735</v>
      </c>
      <c r="D508" s="215" t="s">
        <v>144</v>
      </c>
      <c r="E508" s="216" t="s">
        <v>736</v>
      </c>
      <c r="F508" s="217" t="s">
        <v>737</v>
      </c>
      <c r="G508" s="218" t="s">
        <v>147</v>
      </c>
      <c r="H508" s="219">
        <v>159.90799999999999</v>
      </c>
      <c r="I508" s="220"/>
      <c r="J508" s="221">
        <f>ROUND(I508*H508,2)</f>
        <v>0</v>
      </c>
      <c r="K508" s="217" t="s">
        <v>148</v>
      </c>
      <c r="L508" s="47"/>
      <c r="M508" s="222" t="s">
        <v>19</v>
      </c>
      <c r="N508" s="223" t="s">
        <v>44</v>
      </c>
      <c r="O508" s="87"/>
      <c r="P508" s="224">
        <f>O508*H508</f>
        <v>0</v>
      </c>
      <c r="Q508" s="224">
        <v>0</v>
      </c>
      <c r="R508" s="224">
        <f>Q508*H508</f>
        <v>0</v>
      </c>
      <c r="S508" s="224">
        <v>0.012999999999999999</v>
      </c>
      <c r="T508" s="225">
        <f>S508*H508</f>
        <v>2.0788039999999999</v>
      </c>
      <c r="U508" s="41"/>
      <c r="V508" s="41"/>
      <c r="W508" s="41"/>
      <c r="X508" s="41"/>
      <c r="Y508" s="41"/>
      <c r="Z508" s="41"/>
      <c r="AA508" s="41"/>
      <c r="AB508" s="41"/>
      <c r="AC508" s="41"/>
      <c r="AD508" s="41"/>
      <c r="AE508" s="41"/>
      <c r="AR508" s="226" t="s">
        <v>149</v>
      </c>
      <c r="AT508" s="226" t="s">
        <v>144</v>
      </c>
      <c r="AU508" s="226" t="s">
        <v>81</v>
      </c>
      <c r="AY508" s="20" t="s">
        <v>142</v>
      </c>
      <c r="BE508" s="227">
        <f>IF(N508="základní",J508,0)</f>
        <v>0</v>
      </c>
      <c r="BF508" s="227">
        <f>IF(N508="snížená",J508,0)</f>
        <v>0</v>
      </c>
      <c r="BG508" s="227">
        <f>IF(N508="zákl. přenesená",J508,0)</f>
        <v>0</v>
      </c>
      <c r="BH508" s="227">
        <f>IF(N508="sníž. přenesená",J508,0)</f>
        <v>0</v>
      </c>
      <c r="BI508" s="227">
        <f>IF(N508="nulová",J508,0)</f>
        <v>0</v>
      </c>
      <c r="BJ508" s="20" t="s">
        <v>77</v>
      </c>
      <c r="BK508" s="227">
        <f>ROUND(I508*H508,2)</f>
        <v>0</v>
      </c>
      <c r="BL508" s="20" t="s">
        <v>149</v>
      </c>
      <c r="BM508" s="226" t="s">
        <v>738</v>
      </c>
    </row>
    <row r="509" s="2" customFormat="1">
      <c r="A509" s="41"/>
      <c r="B509" s="42"/>
      <c r="C509" s="43"/>
      <c r="D509" s="228" t="s">
        <v>151</v>
      </c>
      <c r="E509" s="43"/>
      <c r="F509" s="229" t="s">
        <v>739</v>
      </c>
      <c r="G509" s="43"/>
      <c r="H509" s="43"/>
      <c r="I509" s="230"/>
      <c r="J509" s="43"/>
      <c r="K509" s="43"/>
      <c r="L509" s="47"/>
      <c r="M509" s="231"/>
      <c r="N509" s="232"/>
      <c r="O509" s="87"/>
      <c r="P509" s="87"/>
      <c r="Q509" s="87"/>
      <c r="R509" s="87"/>
      <c r="S509" s="87"/>
      <c r="T509" s="88"/>
      <c r="U509" s="41"/>
      <c r="V509" s="41"/>
      <c r="W509" s="41"/>
      <c r="X509" s="41"/>
      <c r="Y509" s="41"/>
      <c r="Z509" s="41"/>
      <c r="AA509" s="41"/>
      <c r="AB509" s="41"/>
      <c r="AC509" s="41"/>
      <c r="AD509" s="41"/>
      <c r="AE509" s="41"/>
      <c r="AT509" s="20" t="s">
        <v>151</v>
      </c>
      <c r="AU509" s="20" t="s">
        <v>81</v>
      </c>
    </row>
    <row r="510" s="2" customFormat="1">
      <c r="A510" s="41"/>
      <c r="B510" s="42"/>
      <c r="C510" s="43"/>
      <c r="D510" s="233" t="s">
        <v>153</v>
      </c>
      <c r="E510" s="43"/>
      <c r="F510" s="234" t="s">
        <v>740</v>
      </c>
      <c r="G510" s="43"/>
      <c r="H510" s="43"/>
      <c r="I510" s="230"/>
      <c r="J510" s="43"/>
      <c r="K510" s="43"/>
      <c r="L510" s="47"/>
      <c r="M510" s="231"/>
      <c r="N510" s="232"/>
      <c r="O510" s="87"/>
      <c r="P510" s="87"/>
      <c r="Q510" s="87"/>
      <c r="R510" s="87"/>
      <c r="S510" s="87"/>
      <c r="T510" s="88"/>
      <c r="U510" s="41"/>
      <c r="V510" s="41"/>
      <c r="W510" s="41"/>
      <c r="X510" s="41"/>
      <c r="Y510" s="41"/>
      <c r="Z510" s="41"/>
      <c r="AA510" s="41"/>
      <c r="AB510" s="41"/>
      <c r="AC510" s="41"/>
      <c r="AD510" s="41"/>
      <c r="AE510" s="41"/>
      <c r="AT510" s="20" t="s">
        <v>153</v>
      </c>
      <c r="AU510" s="20" t="s">
        <v>81</v>
      </c>
    </row>
    <row r="511" s="13" customFormat="1">
      <c r="A511" s="13"/>
      <c r="B511" s="235"/>
      <c r="C511" s="236"/>
      <c r="D511" s="228" t="s">
        <v>173</v>
      </c>
      <c r="E511" s="237" t="s">
        <v>19</v>
      </c>
      <c r="F511" s="238" t="s">
        <v>741</v>
      </c>
      <c r="G511" s="236"/>
      <c r="H511" s="237" t="s">
        <v>19</v>
      </c>
      <c r="I511" s="239"/>
      <c r="J511" s="236"/>
      <c r="K511" s="236"/>
      <c r="L511" s="240"/>
      <c r="M511" s="241"/>
      <c r="N511" s="242"/>
      <c r="O511" s="242"/>
      <c r="P511" s="242"/>
      <c r="Q511" s="242"/>
      <c r="R511" s="242"/>
      <c r="S511" s="242"/>
      <c r="T511" s="243"/>
      <c r="U511" s="13"/>
      <c r="V511" s="13"/>
      <c r="W511" s="13"/>
      <c r="X511" s="13"/>
      <c r="Y511" s="13"/>
      <c r="Z511" s="13"/>
      <c r="AA511" s="13"/>
      <c r="AB511" s="13"/>
      <c r="AC511" s="13"/>
      <c r="AD511" s="13"/>
      <c r="AE511" s="13"/>
      <c r="AT511" s="244" t="s">
        <v>173</v>
      </c>
      <c r="AU511" s="244" t="s">
        <v>81</v>
      </c>
      <c r="AV511" s="13" t="s">
        <v>77</v>
      </c>
      <c r="AW511" s="13" t="s">
        <v>34</v>
      </c>
      <c r="AX511" s="13" t="s">
        <v>73</v>
      </c>
      <c r="AY511" s="244" t="s">
        <v>142</v>
      </c>
    </row>
    <row r="512" s="14" customFormat="1">
      <c r="A512" s="14"/>
      <c r="B512" s="245"/>
      <c r="C512" s="246"/>
      <c r="D512" s="228" t="s">
        <v>173</v>
      </c>
      <c r="E512" s="247" t="s">
        <v>19</v>
      </c>
      <c r="F512" s="248" t="s">
        <v>742</v>
      </c>
      <c r="G512" s="246"/>
      <c r="H512" s="249">
        <v>159.90799999999999</v>
      </c>
      <c r="I512" s="250"/>
      <c r="J512" s="246"/>
      <c r="K512" s="246"/>
      <c r="L512" s="251"/>
      <c r="M512" s="252"/>
      <c r="N512" s="253"/>
      <c r="O512" s="253"/>
      <c r="P512" s="253"/>
      <c r="Q512" s="253"/>
      <c r="R512" s="253"/>
      <c r="S512" s="253"/>
      <c r="T512" s="254"/>
      <c r="U512" s="14"/>
      <c r="V512" s="14"/>
      <c r="W512" s="14"/>
      <c r="X512" s="14"/>
      <c r="Y512" s="14"/>
      <c r="Z512" s="14"/>
      <c r="AA512" s="14"/>
      <c r="AB512" s="14"/>
      <c r="AC512" s="14"/>
      <c r="AD512" s="14"/>
      <c r="AE512" s="14"/>
      <c r="AT512" s="255" t="s">
        <v>173</v>
      </c>
      <c r="AU512" s="255" t="s">
        <v>81</v>
      </c>
      <c r="AV512" s="14" t="s">
        <v>81</v>
      </c>
      <c r="AW512" s="14" t="s">
        <v>34</v>
      </c>
      <c r="AX512" s="14" t="s">
        <v>77</v>
      </c>
      <c r="AY512" s="255" t="s">
        <v>142</v>
      </c>
    </row>
    <row r="513" s="2" customFormat="1" ht="21.75" customHeight="1">
      <c r="A513" s="41"/>
      <c r="B513" s="42"/>
      <c r="C513" s="215" t="s">
        <v>743</v>
      </c>
      <c r="D513" s="215" t="s">
        <v>144</v>
      </c>
      <c r="E513" s="216" t="s">
        <v>744</v>
      </c>
      <c r="F513" s="217" t="s">
        <v>745</v>
      </c>
      <c r="G513" s="218" t="s">
        <v>147</v>
      </c>
      <c r="H513" s="219">
        <v>5.1150000000000002</v>
      </c>
      <c r="I513" s="220"/>
      <c r="J513" s="221">
        <f>ROUND(I513*H513,2)</f>
        <v>0</v>
      </c>
      <c r="K513" s="217" t="s">
        <v>148</v>
      </c>
      <c r="L513" s="47"/>
      <c r="M513" s="222" t="s">
        <v>19</v>
      </c>
      <c r="N513" s="223" t="s">
        <v>44</v>
      </c>
      <c r="O513" s="87"/>
      <c r="P513" s="224">
        <f>O513*H513</f>
        <v>0</v>
      </c>
      <c r="Q513" s="224">
        <v>0</v>
      </c>
      <c r="R513" s="224">
        <f>Q513*H513</f>
        <v>0</v>
      </c>
      <c r="S513" s="224">
        <v>0.067000000000000004</v>
      </c>
      <c r="T513" s="225">
        <f>S513*H513</f>
        <v>0.34270500000000004</v>
      </c>
      <c r="U513" s="41"/>
      <c r="V513" s="41"/>
      <c r="W513" s="41"/>
      <c r="X513" s="41"/>
      <c r="Y513" s="41"/>
      <c r="Z513" s="41"/>
      <c r="AA513" s="41"/>
      <c r="AB513" s="41"/>
      <c r="AC513" s="41"/>
      <c r="AD513" s="41"/>
      <c r="AE513" s="41"/>
      <c r="AR513" s="226" t="s">
        <v>149</v>
      </c>
      <c r="AT513" s="226" t="s">
        <v>144</v>
      </c>
      <c r="AU513" s="226" t="s">
        <v>81</v>
      </c>
      <c r="AY513" s="20" t="s">
        <v>142</v>
      </c>
      <c r="BE513" s="227">
        <f>IF(N513="základní",J513,0)</f>
        <v>0</v>
      </c>
      <c r="BF513" s="227">
        <f>IF(N513="snížená",J513,0)</f>
        <v>0</v>
      </c>
      <c r="BG513" s="227">
        <f>IF(N513="zákl. přenesená",J513,0)</f>
        <v>0</v>
      </c>
      <c r="BH513" s="227">
        <f>IF(N513="sníž. přenesená",J513,0)</f>
        <v>0</v>
      </c>
      <c r="BI513" s="227">
        <f>IF(N513="nulová",J513,0)</f>
        <v>0</v>
      </c>
      <c r="BJ513" s="20" t="s">
        <v>77</v>
      </c>
      <c r="BK513" s="227">
        <f>ROUND(I513*H513,2)</f>
        <v>0</v>
      </c>
      <c r="BL513" s="20" t="s">
        <v>149</v>
      </c>
      <c r="BM513" s="226" t="s">
        <v>746</v>
      </c>
    </row>
    <row r="514" s="2" customFormat="1">
      <c r="A514" s="41"/>
      <c r="B514" s="42"/>
      <c r="C514" s="43"/>
      <c r="D514" s="228" t="s">
        <v>151</v>
      </c>
      <c r="E514" s="43"/>
      <c r="F514" s="229" t="s">
        <v>747</v>
      </c>
      <c r="G514" s="43"/>
      <c r="H514" s="43"/>
      <c r="I514" s="230"/>
      <c r="J514" s="43"/>
      <c r="K514" s="43"/>
      <c r="L514" s="47"/>
      <c r="M514" s="231"/>
      <c r="N514" s="232"/>
      <c r="O514" s="87"/>
      <c r="P514" s="87"/>
      <c r="Q514" s="87"/>
      <c r="R514" s="87"/>
      <c r="S514" s="87"/>
      <c r="T514" s="88"/>
      <c r="U514" s="41"/>
      <c r="V514" s="41"/>
      <c r="W514" s="41"/>
      <c r="X514" s="41"/>
      <c r="Y514" s="41"/>
      <c r="Z514" s="41"/>
      <c r="AA514" s="41"/>
      <c r="AB514" s="41"/>
      <c r="AC514" s="41"/>
      <c r="AD514" s="41"/>
      <c r="AE514" s="41"/>
      <c r="AT514" s="20" t="s">
        <v>151</v>
      </c>
      <c r="AU514" s="20" t="s">
        <v>81</v>
      </c>
    </row>
    <row r="515" s="2" customFormat="1">
      <c r="A515" s="41"/>
      <c r="B515" s="42"/>
      <c r="C515" s="43"/>
      <c r="D515" s="233" t="s">
        <v>153</v>
      </c>
      <c r="E515" s="43"/>
      <c r="F515" s="234" t="s">
        <v>748</v>
      </c>
      <c r="G515" s="43"/>
      <c r="H515" s="43"/>
      <c r="I515" s="230"/>
      <c r="J515" s="43"/>
      <c r="K515" s="43"/>
      <c r="L515" s="47"/>
      <c r="M515" s="231"/>
      <c r="N515" s="232"/>
      <c r="O515" s="87"/>
      <c r="P515" s="87"/>
      <c r="Q515" s="87"/>
      <c r="R515" s="87"/>
      <c r="S515" s="87"/>
      <c r="T515" s="88"/>
      <c r="U515" s="41"/>
      <c r="V515" s="41"/>
      <c r="W515" s="41"/>
      <c r="X515" s="41"/>
      <c r="Y515" s="41"/>
      <c r="Z515" s="41"/>
      <c r="AA515" s="41"/>
      <c r="AB515" s="41"/>
      <c r="AC515" s="41"/>
      <c r="AD515" s="41"/>
      <c r="AE515" s="41"/>
      <c r="AT515" s="20" t="s">
        <v>153</v>
      </c>
      <c r="AU515" s="20" t="s">
        <v>81</v>
      </c>
    </row>
    <row r="516" s="14" customFormat="1">
      <c r="A516" s="14"/>
      <c r="B516" s="245"/>
      <c r="C516" s="246"/>
      <c r="D516" s="228" t="s">
        <v>173</v>
      </c>
      <c r="E516" s="247" t="s">
        <v>19</v>
      </c>
      <c r="F516" s="248" t="s">
        <v>749</v>
      </c>
      <c r="G516" s="246"/>
      <c r="H516" s="249">
        <v>5.1150000000000002</v>
      </c>
      <c r="I516" s="250"/>
      <c r="J516" s="246"/>
      <c r="K516" s="246"/>
      <c r="L516" s="251"/>
      <c r="M516" s="252"/>
      <c r="N516" s="253"/>
      <c r="O516" s="253"/>
      <c r="P516" s="253"/>
      <c r="Q516" s="253"/>
      <c r="R516" s="253"/>
      <c r="S516" s="253"/>
      <c r="T516" s="254"/>
      <c r="U516" s="14"/>
      <c r="V516" s="14"/>
      <c r="W516" s="14"/>
      <c r="X516" s="14"/>
      <c r="Y516" s="14"/>
      <c r="Z516" s="14"/>
      <c r="AA516" s="14"/>
      <c r="AB516" s="14"/>
      <c r="AC516" s="14"/>
      <c r="AD516" s="14"/>
      <c r="AE516" s="14"/>
      <c r="AT516" s="255" t="s">
        <v>173</v>
      </c>
      <c r="AU516" s="255" t="s">
        <v>81</v>
      </c>
      <c r="AV516" s="14" t="s">
        <v>81</v>
      </c>
      <c r="AW516" s="14" t="s">
        <v>34</v>
      </c>
      <c r="AX516" s="14" t="s">
        <v>77</v>
      </c>
      <c r="AY516" s="255" t="s">
        <v>142</v>
      </c>
    </row>
    <row r="517" s="2" customFormat="1" ht="24.15" customHeight="1">
      <c r="A517" s="41"/>
      <c r="B517" s="42"/>
      <c r="C517" s="215" t="s">
        <v>750</v>
      </c>
      <c r="D517" s="215" t="s">
        <v>144</v>
      </c>
      <c r="E517" s="216" t="s">
        <v>751</v>
      </c>
      <c r="F517" s="217" t="s">
        <v>752</v>
      </c>
      <c r="G517" s="218" t="s">
        <v>147</v>
      </c>
      <c r="H517" s="219">
        <v>8.0600000000000005</v>
      </c>
      <c r="I517" s="220"/>
      <c r="J517" s="221">
        <f>ROUND(I517*H517,2)</f>
        <v>0</v>
      </c>
      <c r="K517" s="217" t="s">
        <v>148</v>
      </c>
      <c r="L517" s="47"/>
      <c r="M517" s="222" t="s">
        <v>19</v>
      </c>
      <c r="N517" s="223" t="s">
        <v>44</v>
      </c>
      <c r="O517" s="87"/>
      <c r="P517" s="224">
        <f>O517*H517</f>
        <v>0</v>
      </c>
      <c r="Q517" s="224">
        <v>0</v>
      </c>
      <c r="R517" s="224">
        <f>Q517*H517</f>
        <v>0</v>
      </c>
      <c r="S517" s="224">
        <v>0.042999999999999997</v>
      </c>
      <c r="T517" s="225">
        <f>S517*H517</f>
        <v>0.34658</v>
      </c>
      <c r="U517" s="41"/>
      <c r="V517" s="41"/>
      <c r="W517" s="41"/>
      <c r="X517" s="41"/>
      <c r="Y517" s="41"/>
      <c r="Z517" s="41"/>
      <c r="AA517" s="41"/>
      <c r="AB517" s="41"/>
      <c r="AC517" s="41"/>
      <c r="AD517" s="41"/>
      <c r="AE517" s="41"/>
      <c r="AR517" s="226" t="s">
        <v>149</v>
      </c>
      <c r="AT517" s="226" t="s">
        <v>144</v>
      </c>
      <c r="AU517" s="226" t="s">
        <v>81</v>
      </c>
      <c r="AY517" s="20" t="s">
        <v>142</v>
      </c>
      <c r="BE517" s="227">
        <f>IF(N517="základní",J517,0)</f>
        <v>0</v>
      </c>
      <c r="BF517" s="227">
        <f>IF(N517="snížená",J517,0)</f>
        <v>0</v>
      </c>
      <c r="BG517" s="227">
        <f>IF(N517="zákl. přenesená",J517,0)</f>
        <v>0</v>
      </c>
      <c r="BH517" s="227">
        <f>IF(N517="sníž. přenesená",J517,0)</f>
        <v>0</v>
      </c>
      <c r="BI517" s="227">
        <f>IF(N517="nulová",J517,0)</f>
        <v>0</v>
      </c>
      <c r="BJ517" s="20" t="s">
        <v>77</v>
      </c>
      <c r="BK517" s="227">
        <f>ROUND(I517*H517,2)</f>
        <v>0</v>
      </c>
      <c r="BL517" s="20" t="s">
        <v>149</v>
      </c>
      <c r="BM517" s="226" t="s">
        <v>753</v>
      </c>
    </row>
    <row r="518" s="2" customFormat="1">
      <c r="A518" s="41"/>
      <c r="B518" s="42"/>
      <c r="C518" s="43"/>
      <c r="D518" s="228" t="s">
        <v>151</v>
      </c>
      <c r="E518" s="43"/>
      <c r="F518" s="229" t="s">
        <v>754</v>
      </c>
      <c r="G518" s="43"/>
      <c r="H518" s="43"/>
      <c r="I518" s="230"/>
      <c r="J518" s="43"/>
      <c r="K518" s="43"/>
      <c r="L518" s="47"/>
      <c r="M518" s="231"/>
      <c r="N518" s="232"/>
      <c r="O518" s="87"/>
      <c r="P518" s="87"/>
      <c r="Q518" s="87"/>
      <c r="R518" s="87"/>
      <c r="S518" s="87"/>
      <c r="T518" s="88"/>
      <c r="U518" s="41"/>
      <c r="V518" s="41"/>
      <c r="W518" s="41"/>
      <c r="X518" s="41"/>
      <c r="Y518" s="41"/>
      <c r="Z518" s="41"/>
      <c r="AA518" s="41"/>
      <c r="AB518" s="41"/>
      <c r="AC518" s="41"/>
      <c r="AD518" s="41"/>
      <c r="AE518" s="41"/>
      <c r="AT518" s="20" t="s">
        <v>151</v>
      </c>
      <c r="AU518" s="20" t="s">
        <v>81</v>
      </c>
    </row>
    <row r="519" s="2" customFormat="1">
      <c r="A519" s="41"/>
      <c r="B519" s="42"/>
      <c r="C519" s="43"/>
      <c r="D519" s="233" t="s">
        <v>153</v>
      </c>
      <c r="E519" s="43"/>
      <c r="F519" s="234" t="s">
        <v>755</v>
      </c>
      <c r="G519" s="43"/>
      <c r="H519" s="43"/>
      <c r="I519" s="230"/>
      <c r="J519" s="43"/>
      <c r="K519" s="43"/>
      <c r="L519" s="47"/>
      <c r="M519" s="231"/>
      <c r="N519" s="232"/>
      <c r="O519" s="87"/>
      <c r="P519" s="87"/>
      <c r="Q519" s="87"/>
      <c r="R519" s="87"/>
      <c r="S519" s="87"/>
      <c r="T519" s="88"/>
      <c r="U519" s="41"/>
      <c r="V519" s="41"/>
      <c r="W519" s="41"/>
      <c r="X519" s="41"/>
      <c r="Y519" s="41"/>
      <c r="Z519" s="41"/>
      <c r="AA519" s="41"/>
      <c r="AB519" s="41"/>
      <c r="AC519" s="41"/>
      <c r="AD519" s="41"/>
      <c r="AE519" s="41"/>
      <c r="AT519" s="20" t="s">
        <v>153</v>
      </c>
      <c r="AU519" s="20" t="s">
        <v>81</v>
      </c>
    </row>
    <row r="520" s="14" customFormat="1">
      <c r="A520" s="14"/>
      <c r="B520" s="245"/>
      <c r="C520" s="246"/>
      <c r="D520" s="228" t="s">
        <v>173</v>
      </c>
      <c r="E520" s="247" t="s">
        <v>19</v>
      </c>
      <c r="F520" s="248" t="s">
        <v>756</v>
      </c>
      <c r="G520" s="246"/>
      <c r="H520" s="249">
        <v>8.0600000000000005</v>
      </c>
      <c r="I520" s="250"/>
      <c r="J520" s="246"/>
      <c r="K520" s="246"/>
      <c r="L520" s="251"/>
      <c r="M520" s="252"/>
      <c r="N520" s="253"/>
      <c r="O520" s="253"/>
      <c r="P520" s="253"/>
      <c r="Q520" s="253"/>
      <c r="R520" s="253"/>
      <c r="S520" s="253"/>
      <c r="T520" s="254"/>
      <c r="U520" s="14"/>
      <c r="V520" s="14"/>
      <c r="W520" s="14"/>
      <c r="X520" s="14"/>
      <c r="Y520" s="14"/>
      <c r="Z520" s="14"/>
      <c r="AA520" s="14"/>
      <c r="AB520" s="14"/>
      <c r="AC520" s="14"/>
      <c r="AD520" s="14"/>
      <c r="AE520" s="14"/>
      <c r="AT520" s="255" t="s">
        <v>173</v>
      </c>
      <c r="AU520" s="255" t="s">
        <v>81</v>
      </c>
      <c r="AV520" s="14" t="s">
        <v>81</v>
      </c>
      <c r="AW520" s="14" t="s">
        <v>34</v>
      </c>
      <c r="AX520" s="14" t="s">
        <v>77</v>
      </c>
      <c r="AY520" s="255" t="s">
        <v>142</v>
      </c>
    </row>
    <row r="521" s="2" customFormat="1" ht="24.15" customHeight="1">
      <c r="A521" s="41"/>
      <c r="B521" s="42"/>
      <c r="C521" s="215" t="s">
        <v>757</v>
      </c>
      <c r="D521" s="215" t="s">
        <v>144</v>
      </c>
      <c r="E521" s="216" t="s">
        <v>758</v>
      </c>
      <c r="F521" s="217" t="s">
        <v>759</v>
      </c>
      <c r="G521" s="218" t="s">
        <v>147</v>
      </c>
      <c r="H521" s="219">
        <v>568.48199999999997</v>
      </c>
      <c r="I521" s="220"/>
      <c r="J521" s="221">
        <f>ROUND(I521*H521,2)</f>
        <v>0</v>
      </c>
      <c r="K521" s="217" t="s">
        <v>148</v>
      </c>
      <c r="L521" s="47"/>
      <c r="M521" s="222" t="s">
        <v>19</v>
      </c>
      <c r="N521" s="223" t="s">
        <v>44</v>
      </c>
      <c r="O521" s="87"/>
      <c r="P521" s="224">
        <f>O521*H521</f>
        <v>0</v>
      </c>
      <c r="Q521" s="224">
        <v>0</v>
      </c>
      <c r="R521" s="224">
        <f>Q521*H521</f>
        <v>0</v>
      </c>
      <c r="S521" s="224">
        <v>0.016</v>
      </c>
      <c r="T521" s="225">
        <f>S521*H521</f>
        <v>9.0957119999999989</v>
      </c>
      <c r="U521" s="41"/>
      <c r="V521" s="41"/>
      <c r="W521" s="41"/>
      <c r="X521" s="41"/>
      <c r="Y521" s="41"/>
      <c r="Z521" s="41"/>
      <c r="AA521" s="41"/>
      <c r="AB521" s="41"/>
      <c r="AC521" s="41"/>
      <c r="AD521" s="41"/>
      <c r="AE521" s="41"/>
      <c r="AR521" s="226" t="s">
        <v>149</v>
      </c>
      <c r="AT521" s="226" t="s">
        <v>144</v>
      </c>
      <c r="AU521" s="226" t="s">
        <v>81</v>
      </c>
      <c r="AY521" s="20" t="s">
        <v>142</v>
      </c>
      <c r="BE521" s="227">
        <f>IF(N521="základní",J521,0)</f>
        <v>0</v>
      </c>
      <c r="BF521" s="227">
        <f>IF(N521="snížená",J521,0)</f>
        <v>0</v>
      </c>
      <c r="BG521" s="227">
        <f>IF(N521="zákl. přenesená",J521,0)</f>
        <v>0</v>
      </c>
      <c r="BH521" s="227">
        <f>IF(N521="sníž. přenesená",J521,0)</f>
        <v>0</v>
      </c>
      <c r="BI521" s="227">
        <f>IF(N521="nulová",J521,0)</f>
        <v>0</v>
      </c>
      <c r="BJ521" s="20" t="s">
        <v>77</v>
      </c>
      <c r="BK521" s="227">
        <f>ROUND(I521*H521,2)</f>
        <v>0</v>
      </c>
      <c r="BL521" s="20" t="s">
        <v>149</v>
      </c>
      <c r="BM521" s="226" t="s">
        <v>760</v>
      </c>
    </row>
    <row r="522" s="2" customFormat="1">
      <c r="A522" s="41"/>
      <c r="B522" s="42"/>
      <c r="C522" s="43"/>
      <c r="D522" s="228" t="s">
        <v>151</v>
      </c>
      <c r="E522" s="43"/>
      <c r="F522" s="229" t="s">
        <v>761</v>
      </c>
      <c r="G522" s="43"/>
      <c r="H522" s="43"/>
      <c r="I522" s="230"/>
      <c r="J522" s="43"/>
      <c r="K522" s="43"/>
      <c r="L522" s="47"/>
      <c r="M522" s="231"/>
      <c r="N522" s="232"/>
      <c r="O522" s="87"/>
      <c r="P522" s="87"/>
      <c r="Q522" s="87"/>
      <c r="R522" s="87"/>
      <c r="S522" s="87"/>
      <c r="T522" s="88"/>
      <c r="U522" s="41"/>
      <c r="V522" s="41"/>
      <c r="W522" s="41"/>
      <c r="X522" s="41"/>
      <c r="Y522" s="41"/>
      <c r="Z522" s="41"/>
      <c r="AA522" s="41"/>
      <c r="AB522" s="41"/>
      <c r="AC522" s="41"/>
      <c r="AD522" s="41"/>
      <c r="AE522" s="41"/>
      <c r="AT522" s="20" t="s">
        <v>151</v>
      </c>
      <c r="AU522" s="20" t="s">
        <v>81</v>
      </c>
    </row>
    <row r="523" s="2" customFormat="1">
      <c r="A523" s="41"/>
      <c r="B523" s="42"/>
      <c r="C523" s="43"/>
      <c r="D523" s="233" t="s">
        <v>153</v>
      </c>
      <c r="E523" s="43"/>
      <c r="F523" s="234" t="s">
        <v>762</v>
      </c>
      <c r="G523" s="43"/>
      <c r="H523" s="43"/>
      <c r="I523" s="230"/>
      <c r="J523" s="43"/>
      <c r="K523" s="43"/>
      <c r="L523" s="47"/>
      <c r="M523" s="231"/>
      <c r="N523" s="232"/>
      <c r="O523" s="87"/>
      <c r="P523" s="87"/>
      <c r="Q523" s="87"/>
      <c r="R523" s="87"/>
      <c r="S523" s="87"/>
      <c r="T523" s="88"/>
      <c r="U523" s="41"/>
      <c r="V523" s="41"/>
      <c r="W523" s="41"/>
      <c r="X523" s="41"/>
      <c r="Y523" s="41"/>
      <c r="Z523" s="41"/>
      <c r="AA523" s="41"/>
      <c r="AB523" s="41"/>
      <c r="AC523" s="41"/>
      <c r="AD523" s="41"/>
      <c r="AE523" s="41"/>
      <c r="AT523" s="20" t="s">
        <v>153</v>
      </c>
      <c r="AU523" s="20" t="s">
        <v>81</v>
      </c>
    </row>
    <row r="524" s="2" customFormat="1">
      <c r="A524" s="41"/>
      <c r="B524" s="42"/>
      <c r="C524" s="43"/>
      <c r="D524" s="228" t="s">
        <v>270</v>
      </c>
      <c r="E524" s="43"/>
      <c r="F524" s="277" t="s">
        <v>763</v>
      </c>
      <c r="G524" s="43"/>
      <c r="H524" s="43"/>
      <c r="I524" s="230"/>
      <c r="J524" s="43"/>
      <c r="K524" s="43"/>
      <c r="L524" s="47"/>
      <c r="M524" s="231"/>
      <c r="N524" s="232"/>
      <c r="O524" s="87"/>
      <c r="P524" s="87"/>
      <c r="Q524" s="87"/>
      <c r="R524" s="87"/>
      <c r="S524" s="87"/>
      <c r="T524" s="88"/>
      <c r="U524" s="41"/>
      <c r="V524" s="41"/>
      <c r="W524" s="41"/>
      <c r="X524" s="41"/>
      <c r="Y524" s="41"/>
      <c r="Z524" s="41"/>
      <c r="AA524" s="41"/>
      <c r="AB524" s="41"/>
      <c r="AC524" s="41"/>
      <c r="AD524" s="41"/>
      <c r="AE524" s="41"/>
      <c r="AT524" s="20" t="s">
        <v>270</v>
      </c>
      <c r="AU524" s="20" t="s">
        <v>81</v>
      </c>
    </row>
    <row r="525" s="2" customFormat="1" ht="24.15" customHeight="1">
      <c r="A525" s="41"/>
      <c r="B525" s="42"/>
      <c r="C525" s="215" t="s">
        <v>764</v>
      </c>
      <c r="D525" s="215" t="s">
        <v>144</v>
      </c>
      <c r="E525" s="216" t="s">
        <v>765</v>
      </c>
      <c r="F525" s="217" t="s">
        <v>766</v>
      </c>
      <c r="G525" s="218" t="s">
        <v>147</v>
      </c>
      <c r="H525" s="219">
        <v>5</v>
      </c>
      <c r="I525" s="220"/>
      <c r="J525" s="221">
        <f>ROUND(I525*H525,2)</f>
        <v>0</v>
      </c>
      <c r="K525" s="217" t="s">
        <v>148</v>
      </c>
      <c r="L525" s="47"/>
      <c r="M525" s="222" t="s">
        <v>19</v>
      </c>
      <c r="N525" s="223" t="s">
        <v>44</v>
      </c>
      <c r="O525" s="87"/>
      <c r="P525" s="224">
        <f>O525*H525</f>
        <v>0</v>
      </c>
      <c r="Q525" s="224">
        <v>0</v>
      </c>
      <c r="R525" s="224">
        <f>Q525*H525</f>
        <v>0</v>
      </c>
      <c r="S525" s="224">
        <v>0.088999999999999996</v>
      </c>
      <c r="T525" s="225">
        <f>S525*H525</f>
        <v>0.44499999999999995</v>
      </c>
      <c r="U525" s="41"/>
      <c r="V525" s="41"/>
      <c r="W525" s="41"/>
      <c r="X525" s="41"/>
      <c r="Y525" s="41"/>
      <c r="Z525" s="41"/>
      <c r="AA525" s="41"/>
      <c r="AB525" s="41"/>
      <c r="AC525" s="41"/>
      <c r="AD525" s="41"/>
      <c r="AE525" s="41"/>
      <c r="AR525" s="226" t="s">
        <v>149</v>
      </c>
      <c r="AT525" s="226" t="s">
        <v>144</v>
      </c>
      <c r="AU525" s="226" t="s">
        <v>81</v>
      </c>
      <c r="AY525" s="20" t="s">
        <v>142</v>
      </c>
      <c r="BE525" s="227">
        <f>IF(N525="základní",J525,0)</f>
        <v>0</v>
      </c>
      <c r="BF525" s="227">
        <f>IF(N525="snížená",J525,0)</f>
        <v>0</v>
      </c>
      <c r="BG525" s="227">
        <f>IF(N525="zákl. přenesená",J525,0)</f>
        <v>0</v>
      </c>
      <c r="BH525" s="227">
        <f>IF(N525="sníž. přenesená",J525,0)</f>
        <v>0</v>
      </c>
      <c r="BI525" s="227">
        <f>IF(N525="nulová",J525,0)</f>
        <v>0</v>
      </c>
      <c r="BJ525" s="20" t="s">
        <v>77</v>
      </c>
      <c r="BK525" s="227">
        <f>ROUND(I525*H525,2)</f>
        <v>0</v>
      </c>
      <c r="BL525" s="20" t="s">
        <v>149</v>
      </c>
      <c r="BM525" s="226" t="s">
        <v>767</v>
      </c>
    </row>
    <row r="526" s="2" customFormat="1">
      <c r="A526" s="41"/>
      <c r="B526" s="42"/>
      <c r="C526" s="43"/>
      <c r="D526" s="228" t="s">
        <v>151</v>
      </c>
      <c r="E526" s="43"/>
      <c r="F526" s="229" t="s">
        <v>768</v>
      </c>
      <c r="G526" s="43"/>
      <c r="H526" s="43"/>
      <c r="I526" s="230"/>
      <c r="J526" s="43"/>
      <c r="K526" s="43"/>
      <c r="L526" s="47"/>
      <c r="M526" s="231"/>
      <c r="N526" s="232"/>
      <c r="O526" s="87"/>
      <c r="P526" s="87"/>
      <c r="Q526" s="87"/>
      <c r="R526" s="87"/>
      <c r="S526" s="87"/>
      <c r="T526" s="88"/>
      <c r="U526" s="41"/>
      <c r="V526" s="41"/>
      <c r="W526" s="41"/>
      <c r="X526" s="41"/>
      <c r="Y526" s="41"/>
      <c r="Z526" s="41"/>
      <c r="AA526" s="41"/>
      <c r="AB526" s="41"/>
      <c r="AC526" s="41"/>
      <c r="AD526" s="41"/>
      <c r="AE526" s="41"/>
      <c r="AT526" s="20" t="s">
        <v>151</v>
      </c>
      <c r="AU526" s="20" t="s">
        <v>81</v>
      </c>
    </row>
    <row r="527" s="2" customFormat="1">
      <c r="A527" s="41"/>
      <c r="B527" s="42"/>
      <c r="C527" s="43"/>
      <c r="D527" s="233" t="s">
        <v>153</v>
      </c>
      <c r="E527" s="43"/>
      <c r="F527" s="234" t="s">
        <v>769</v>
      </c>
      <c r="G527" s="43"/>
      <c r="H527" s="43"/>
      <c r="I527" s="230"/>
      <c r="J527" s="43"/>
      <c r="K527" s="43"/>
      <c r="L527" s="47"/>
      <c r="M527" s="231"/>
      <c r="N527" s="232"/>
      <c r="O527" s="87"/>
      <c r="P527" s="87"/>
      <c r="Q527" s="87"/>
      <c r="R527" s="87"/>
      <c r="S527" s="87"/>
      <c r="T527" s="88"/>
      <c r="U527" s="41"/>
      <c r="V527" s="41"/>
      <c r="W527" s="41"/>
      <c r="X527" s="41"/>
      <c r="Y527" s="41"/>
      <c r="Z527" s="41"/>
      <c r="AA527" s="41"/>
      <c r="AB527" s="41"/>
      <c r="AC527" s="41"/>
      <c r="AD527" s="41"/>
      <c r="AE527" s="41"/>
      <c r="AT527" s="20" t="s">
        <v>153</v>
      </c>
      <c r="AU527" s="20" t="s">
        <v>81</v>
      </c>
    </row>
    <row r="528" s="14" customFormat="1">
      <c r="A528" s="14"/>
      <c r="B528" s="245"/>
      <c r="C528" s="246"/>
      <c r="D528" s="228" t="s">
        <v>173</v>
      </c>
      <c r="E528" s="247" t="s">
        <v>19</v>
      </c>
      <c r="F528" s="248" t="s">
        <v>770</v>
      </c>
      <c r="G528" s="246"/>
      <c r="H528" s="249">
        <v>5</v>
      </c>
      <c r="I528" s="250"/>
      <c r="J528" s="246"/>
      <c r="K528" s="246"/>
      <c r="L528" s="251"/>
      <c r="M528" s="252"/>
      <c r="N528" s="253"/>
      <c r="O528" s="253"/>
      <c r="P528" s="253"/>
      <c r="Q528" s="253"/>
      <c r="R528" s="253"/>
      <c r="S528" s="253"/>
      <c r="T528" s="254"/>
      <c r="U528" s="14"/>
      <c r="V528" s="14"/>
      <c r="W528" s="14"/>
      <c r="X528" s="14"/>
      <c r="Y528" s="14"/>
      <c r="Z528" s="14"/>
      <c r="AA528" s="14"/>
      <c r="AB528" s="14"/>
      <c r="AC528" s="14"/>
      <c r="AD528" s="14"/>
      <c r="AE528" s="14"/>
      <c r="AT528" s="255" t="s">
        <v>173</v>
      </c>
      <c r="AU528" s="255" t="s">
        <v>81</v>
      </c>
      <c r="AV528" s="14" t="s">
        <v>81</v>
      </c>
      <c r="AW528" s="14" t="s">
        <v>34</v>
      </c>
      <c r="AX528" s="14" t="s">
        <v>77</v>
      </c>
      <c r="AY528" s="255" t="s">
        <v>142</v>
      </c>
    </row>
    <row r="529" s="2" customFormat="1" ht="24.15" customHeight="1">
      <c r="A529" s="41"/>
      <c r="B529" s="42"/>
      <c r="C529" s="215" t="s">
        <v>771</v>
      </c>
      <c r="D529" s="215" t="s">
        <v>144</v>
      </c>
      <c r="E529" s="216" t="s">
        <v>772</v>
      </c>
      <c r="F529" s="217" t="s">
        <v>773</v>
      </c>
      <c r="G529" s="218" t="s">
        <v>147</v>
      </c>
      <c r="H529" s="219">
        <v>15</v>
      </c>
      <c r="I529" s="220"/>
      <c r="J529" s="221">
        <f>ROUND(I529*H529,2)</f>
        <v>0</v>
      </c>
      <c r="K529" s="217" t="s">
        <v>148</v>
      </c>
      <c r="L529" s="47"/>
      <c r="M529" s="222" t="s">
        <v>19</v>
      </c>
      <c r="N529" s="223" t="s">
        <v>44</v>
      </c>
      <c r="O529" s="87"/>
      <c r="P529" s="224">
        <f>O529*H529</f>
        <v>0</v>
      </c>
      <c r="Q529" s="224">
        <v>0</v>
      </c>
      <c r="R529" s="224">
        <f>Q529*H529</f>
        <v>0</v>
      </c>
      <c r="S529" s="224">
        <v>0.066000000000000003</v>
      </c>
      <c r="T529" s="225">
        <f>S529*H529</f>
        <v>0.98999999999999999</v>
      </c>
      <c r="U529" s="41"/>
      <c r="V529" s="41"/>
      <c r="W529" s="41"/>
      <c r="X529" s="41"/>
      <c r="Y529" s="41"/>
      <c r="Z529" s="41"/>
      <c r="AA529" s="41"/>
      <c r="AB529" s="41"/>
      <c r="AC529" s="41"/>
      <c r="AD529" s="41"/>
      <c r="AE529" s="41"/>
      <c r="AR529" s="226" t="s">
        <v>149</v>
      </c>
      <c r="AT529" s="226" t="s">
        <v>144</v>
      </c>
      <c r="AU529" s="226" t="s">
        <v>81</v>
      </c>
      <c r="AY529" s="20" t="s">
        <v>142</v>
      </c>
      <c r="BE529" s="227">
        <f>IF(N529="základní",J529,0)</f>
        <v>0</v>
      </c>
      <c r="BF529" s="227">
        <f>IF(N529="snížená",J529,0)</f>
        <v>0</v>
      </c>
      <c r="BG529" s="227">
        <f>IF(N529="zákl. přenesená",J529,0)</f>
        <v>0</v>
      </c>
      <c r="BH529" s="227">
        <f>IF(N529="sníž. přenesená",J529,0)</f>
        <v>0</v>
      </c>
      <c r="BI529" s="227">
        <f>IF(N529="nulová",J529,0)</f>
        <v>0</v>
      </c>
      <c r="BJ529" s="20" t="s">
        <v>77</v>
      </c>
      <c r="BK529" s="227">
        <f>ROUND(I529*H529,2)</f>
        <v>0</v>
      </c>
      <c r="BL529" s="20" t="s">
        <v>149</v>
      </c>
      <c r="BM529" s="226" t="s">
        <v>774</v>
      </c>
    </row>
    <row r="530" s="2" customFormat="1">
      <c r="A530" s="41"/>
      <c r="B530" s="42"/>
      <c r="C530" s="43"/>
      <c r="D530" s="228" t="s">
        <v>151</v>
      </c>
      <c r="E530" s="43"/>
      <c r="F530" s="229" t="s">
        <v>775</v>
      </c>
      <c r="G530" s="43"/>
      <c r="H530" s="43"/>
      <c r="I530" s="230"/>
      <c r="J530" s="43"/>
      <c r="K530" s="43"/>
      <c r="L530" s="47"/>
      <c r="M530" s="231"/>
      <c r="N530" s="232"/>
      <c r="O530" s="87"/>
      <c r="P530" s="87"/>
      <c r="Q530" s="87"/>
      <c r="R530" s="87"/>
      <c r="S530" s="87"/>
      <c r="T530" s="88"/>
      <c r="U530" s="41"/>
      <c r="V530" s="41"/>
      <c r="W530" s="41"/>
      <c r="X530" s="41"/>
      <c r="Y530" s="41"/>
      <c r="Z530" s="41"/>
      <c r="AA530" s="41"/>
      <c r="AB530" s="41"/>
      <c r="AC530" s="41"/>
      <c r="AD530" s="41"/>
      <c r="AE530" s="41"/>
      <c r="AT530" s="20" t="s">
        <v>151</v>
      </c>
      <c r="AU530" s="20" t="s">
        <v>81</v>
      </c>
    </row>
    <row r="531" s="2" customFormat="1">
      <c r="A531" s="41"/>
      <c r="B531" s="42"/>
      <c r="C531" s="43"/>
      <c r="D531" s="233" t="s">
        <v>153</v>
      </c>
      <c r="E531" s="43"/>
      <c r="F531" s="234" t="s">
        <v>776</v>
      </c>
      <c r="G531" s="43"/>
      <c r="H531" s="43"/>
      <c r="I531" s="230"/>
      <c r="J531" s="43"/>
      <c r="K531" s="43"/>
      <c r="L531" s="47"/>
      <c r="M531" s="231"/>
      <c r="N531" s="232"/>
      <c r="O531" s="87"/>
      <c r="P531" s="87"/>
      <c r="Q531" s="87"/>
      <c r="R531" s="87"/>
      <c r="S531" s="87"/>
      <c r="T531" s="88"/>
      <c r="U531" s="41"/>
      <c r="V531" s="41"/>
      <c r="W531" s="41"/>
      <c r="X531" s="41"/>
      <c r="Y531" s="41"/>
      <c r="Z531" s="41"/>
      <c r="AA531" s="41"/>
      <c r="AB531" s="41"/>
      <c r="AC531" s="41"/>
      <c r="AD531" s="41"/>
      <c r="AE531" s="41"/>
      <c r="AT531" s="20" t="s">
        <v>153</v>
      </c>
      <c r="AU531" s="20" t="s">
        <v>81</v>
      </c>
    </row>
    <row r="532" s="2" customFormat="1" ht="24.15" customHeight="1">
      <c r="A532" s="41"/>
      <c r="B532" s="42"/>
      <c r="C532" s="215" t="s">
        <v>777</v>
      </c>
      <c r="D532" s="215" t="s">
        <v>144</v>
      </c>
      <c r="E532" s="216" t="s">
        <v>778</v>
      </c>
      <c r="F532" s="217" t="s">
        <v>779</v>
      </c>
      <c r="G532" s="218" t="s">
        <v>147</v>
      </c>
      <c r="H532" s="219">
        <v>15</v>
      </c>
      <c r="I532" s="220"/>
      <c r="J532" s="221">
        <f>ROUND(I532*H532,2)</f>
        <v>0</v>
      </c>
      <c r="K532" s="217" t="s">
        <v>148</v>
      </c>
      <c r="L532" s="47"/>
      <c r="M532" s="222" t="s">
        <v>19</v>
      </c>
      <c r="N532" s="223" t="s">
        <v>44</v>
      </c>
      <c r="O532" s="87"/>
      <c r="P532" s="224">
        <f>O532*H532</f>
        <v>0</v>
      </c>
      <c r="Q532" s="224">
        <v>0</v>
      </c>
      <c r="R532" s="224">
        <f>Q532*H532</f>
        <v>0</v>
      </c>
      <c r="S532" s="224">
        <v>0</v>
      </c>
      <c r="T532" s="225">
        <f>S532*H532</f>
        <v>0</v>
      </c>
      <c r="U532" s="41"/>
      <c r="V532" s="41"/>
      <c r="W532" s="41"/>
      <c r="X532" s="41"/>
      <c r="Y532" s="41"/>
      <c r="Z532" s="41"/>
      <c r="AA532" s="41"/>
      <c r="AB532" s="41"/>
      <c r="AC532" s="41"/>
      <c r="AD532" s="41"/>
      <c r="AE532" s="41"/>
      <c r="AR532" s="226" t="s">
        <v>149</v>
      </c>
      <c r="AT532" s="226" t="s">
        <v>144</v>
      </c>
      <c r="AU532" s="226" t="s">
        <v>81</v>
      </c>
      <c r="AY532" s="20" t="s">
        <v>142</v>
      </c>
      <c r="BE532" s="227">
        <f>IF(N532="základní",J532,0)</f>
        <v>0</v>
      </c>
      <c r="BF532" s="227">
        <f>IF(N532="snížená",J532,0)</f>
        <v>0</v>
      </c>
      <c r="BG532" s="227">
        <f>IF(N532="zákl. přenesená",J532,0)</f>
        <v>0</v>
      </c>
      <c r="BH532" s="227">
        <f>IF(N532="sníž. přenesená",J532,0)</f>
        <v>0</v>
      </c>
      <c r="BI532" s="227">
        <f>IF(N532="nulová",J532,0)</f>
        <v>0</v>
      </c>
      <c r="BJ532" s="20" t="s">
        <v>77</v>
      </c>
      <c r="BK532" s="227">
        <f>ROUND(I532*H532,2)</f>
        <v>0</v>
      </c>
      <c r="BL532" s="20" t="s">
        <v>149</v>
      </c>
      <c r="BM532" s="226" t="s">
        <v>780</v>
      </c>
    </row>
    <row r="533" s="2" customFormat="1">
      <c r="A533" s="41"/>
      <c r="B533" s="42"/>
      <c r="C533" s="43"/>
      <c r="D533" s="228" t="s">
        <v>151</v>
      </c>
      <c r="E533" s="43"/>
      <c r="F533" s="229" t="s">
        <v>781</v>
      </c>
      <c r="G533" s="43"/>
      <c r="H533" s="43"/>
      <c r="I533" s="230"/>
      <c r="J533" s="43"/>
      <c r="K533" s="43"/>
      <c r="L533" s="47"/>
      <c r="M533" s="231"/>
      <c r="N533" s="232"/>
      <c r="O533" s="87"/>
      <c r="P533" s="87"/>
      <c r="Q533" s="87"/>
      <c r="R533" s="87"/>
      <c r="S533" s="87"/>
      <c r="T533" s="88"/>
      <c r="U533" s="41"/>
      <c r="V533" s="41"/>
      <c r="W533" s="41"/>
      <c r="X533" s="41"/>
      <c r="Y533" s="41"/>
      <c r="Z533" s="41"/>
      <c r="AA533" s="41"/>
      <c r="AB533" s="41"/>
      <c r="AC533" s="41"/>
      <c r="AD533" s="41"/>
      <c r="AE533" s="41"/>
      <c r="AT533" s="20" t="s">
        <v>151</v>
      </c>
      <c r="AU533" s="20" t="s">
        <v>81</v>
      </c>
    </row>
    <row r="534" s="2" customFormat="1">
      <c r="A534" s="41"/>
      <c r="B534" s="42"/>
      <c r="C534" s="43"/>
      <c r="D534" s="233" t="s">
        <v>153</v>
      </c>
      <c r="E534" s="43"/>
      <c r="F534" s="234" t="s">
        <v>782</v>
      </c>
      <c r="G534" s="43"/>
      <c r="H534" s="43"/>
      <c r="I534" s="230"/>
      <c r="J534" s="43"/>
      <c r="K534" s="43"/>
      <c r="L534" s="47"/>
      <c r="M534" s="231"/>
      <c r="N534" s="232"/>
      <c r="O534" s="87"/>
      <c r="P534" s="87"/>
      <c r="Q534" s="87"/>
      <c r="R534" s="87"/>
      <c r="S534" s="87"/>
      <c r="T534" s="88"/>
      <c r="U534" s="41"/>
      <c r="V534" s="41"/>
      <c r="W534" s="41"/>
      <c r="X534" s="41"/>
      <c r="Y534" s="41"/>
      <c r="Z534" s="41"/>
      <c r="AA534" s="41"/>
      <c r="AB534" s="41"/>
      <c r="AC534" s="41"/>
      <c r="AD534" s="41"/>
      <c r="AE534" s="41"/>
      <c r="AT534" s="20" t="s">
        <v>153</v>
      </c>
      <c r="AU534" s="20" t="s">
        <v>81</v>
      </c>
    </row>
    <row r="535" s="2" customFormat="1" ht="24.15" customHeight="1">
      <c r="A535" s="41"/>
      <c r="B535" s="42"/>
      <c r="C535" s="215" t="s">
        <v>783</v>
      </c>
      <c r="D535" s="215" t="s">
        <v>144</v>
      </c>
      <c r="E535" s="216" t="s">
        <v>784</v>
      </c>
      <c r="F535" s="217" t="s">
        <v>785</v>
      </c>
      <c r="G535" s="218" t="s">
        <v>147</v>
      </c>
      <c r="H535" s="219">
        <v>15</v>
      </c>
      <c r="I535" s="220"/>
      <c r="J535" s="221">
        <f>ROUND(I535*H535,2)</f>
        <v>0</v>
      </c>
      <c r="K535" s="217" t="s">
        <v>148</v>
      </c>
      <c r="L535" s="47"/>
      <c r="M535" s="222" t="s">
        <v>19</v>
      </c>
      <c r="N535" s="223" t="s">
        <v>44</v>
      </c>
      <c r="O535" s="87"/>
      <c r="P535" s="224">
        <f>O535*H535</f>
        <v>0</v>
      </c>
      <c r="Q535" s="224">
        <v>0.048000000000000001</v>
      </c>
      <c r="R535" s="224">
        <f>Q535*H535</f>
        <v>0.71999999999999997</v>
      </c>
      <c r="S535" s="224">
        <v>0.048000000000000001</v>
      </c>
      <c r="T535" s="225">
        <f>S535*H535</f>
        <v>0.71999999999999997</v>
      </c>
      <c r="U535" s="41"/>
      <c r="V535" s="41"/>
      <c r="W535" s="41"/>
      <c r="X535" s="41"/>
      <c r="Y535" s="41"/>
      <c r="Z535" s="41"/>
      <c r="AA535" s="41"/>
      <c r="AB535" s="41"/>
      <c r="AC535" s="41"/>
      <c r="AD535" s="41"/>
      <c r="AE535" s="41"/>
      <c r="AR535" s="226" t="s">
        <v>149</v>
      </c>
      <c r="AT535" s="226" t="s">
        <v>144</v>
      </c>
      <c r="AU535" s="226" t="s">
        <v>81</v>
      </c>
      <c r="AY535" s="20" t="s">
        <v>142</v>
      </c>
      <c r="BE535" s="227">
        <f>IF(N535="základní",J535,0)</f>
        <v>0</v>
      </c>
      <c r="BF535" s="227">
        <f>IF(N535="snížená",J535,0)</f>
        <v>0</v>
      </c>
      <c r="BG535" s="227">
        <f>IF(N535="zákl. přenesená",J535,0)</f>
        <v>0</v>
      </c>
      <c r="BH535" s="227">
        <f>IF(N535="sníž. přenesená",J535,0)</f>
        <v>0</v>
      </c>
      <c r="BI535" s="227">
        <f>IF(N535="nulová",J535,0)</f>
        <v>0</v>
      </c>
      <c r="BJ535" s="20" t="s">
        <v>77</v>
      </c>
      <c r="BK535" s="227">
        <f>ROUND(I535*H535,2)</f>
        <v>0</v>
      </c>
      <c r="BL535" s="20" t="s">
        <v>149</v>
      </c>
      <c r="BM535" s="226" t="s">
        <v>786</v>
      </c>
    </row>
    <row r="536" s="2" customFormat="1">
      <c r="A536" s="41"/>
      <c r="B536" s="42"/>
      <c r="C536" s="43"/>
      <c r="D536" s="228" t="s">
        <v>151</v>
      </c>
      <c r="E536" s="43"/>
      <c r="F536" s="229" t="s">
        <v>787</v>
      </c>
      <c r="G536" s="43"/>
      <c r="H536" s="43"/>
      <c r="I536" s="230"/>
      <c r="J536" s="43"/>
      <c r="K536" s="43"/>
      <c r="L536" s="47"/>
      <c r="M536" s="231"/>
      <c r="N536" s="232"/>
      <c r="O536" s="87"/>
      <c r="P536" s="87"/>
      <c r="Q536" s="87"/>
      <c r="R536" s="87"/>
      <c r="S536" s="87"/>
      <c r="T536" s="88"/>
      <c r="U536" s="41"/>
      <c r="V536" s="41"/>
      <c r="W536" s="41"/>
      <c r="X536" s="41"/>
      <c r="Y536" s="41"/>
      <c r="Z536" s="41"/>
      <c r="AA536" s="41"/>
      <c r="AB536" s="41"/>
      <c r="AC536" s="41"/>
      <c r="AD536" s="41"/>
      <c r="AE536" s="41"/>
      <c r="AT536" s="20" t="s">
        <v>151</v>
      </c>
      <c r="AU536" s="20" t="s">
        <v>81</v>
      </c>
    </row>
    <row r="537" s="2" customFormat="1">
      <c r="A537" s="41"/>
      <c r="B537" s="42"/>
      <c r="C537" s="43"/>
      <c r="D537" s="233" t="s">
        <v>153</v>
      </c>
      <c r="E537" s="43"/>
      <c r="F537" s="234" t="s">
        <v>788</v>
      </c>
      <c r="G537" s="43"/>
      <c r="H537" s="43"/>
      <c r="I537" s="230"/>
      <c r="J537" s="43"/>
      <c r="K537" s="43"/>
      <c r="L537" s="47"/>
      <c r="M537" s="231"/>
      <c r="N537" s="232"/>
      <c r="O537" s="87"/>
      <c r="P537" s="87"/>
      <c r="Q537" s="87"/>
      <c r="R537" s="87"/>
      <c r="S537" s="87"/>
      <c r="T537" s="88"/>
      <c r="U537" s="41"/>
      <c r="V537" s="41"/>
      <c r="W537" s="41"/>
      <c r="X537" s="41"/>
      <c r="Y537" s="41"/>
      <c r="Z537" s="41"/>
      <c r="AA537" s="41"/>
      <c r="AB537" s="41"/>
      <c r="AC537" s="41"/>
      <c r="AD537" s="41"/>
      <c r="AE537" s="41"/>
      <c r="AT537" s="20" t="s">
        <v>153</v>
      </c>
      <c r="AU537" s="20" t="s">
        <v>81</v>
      </c>
    </row>
    <row r="538" s="2" customFormat="1" ht="24.15" customHeight="1">
      <c r="A538" s="41"/>
      <c r="B538" s="42"/>
      <c r="C538" s="215" t="s">
        <v>789</v>
      </c>
      <c r="D538" s="215" t="s">
        <v>144</v>
      </c>
      <c r="E538" s="216" t="s">
        <v>790</v>
      </c>
      <c r="F538" s="217" t="s">
        <v>791</v>
      </c>
      <c r="G538" s="218" t="s">
        <v>147</v>
      </c>
      <c r="H538" s="219">
        <v>15</v>
      </c>
      <c r="I538" s="220"/>
      <c r="J538" s="221">
        <f>ROUND(I538*H538,2)</f>
        <v>0</v>
      </c>
      <c r="K538" s="217" t="s">
        <v>148</v>
      </c>
      <c r="L538" s="47"/>
      <c r="M538" s="222" t="s">
        <v>19</v>
      </c>
      <c r="N538" s="223" t="s">
        <v>44</v>
      </c>
      <c r="O538" s="87"/>
      <c r="P538" s="224">
        <f>O538*H538</f>
        <v>0</v>
      </c>
      <c r="Q538" s="224">
        <v>0</v>
      </c>
      <c r="R538" s="224">
        <f>Q538*H538</f>
        <v>0</v>
      </c>
      <c r="S538" s="224">
        <v>0</v>
      </c>
      <c r="T538" s="225">
        <f>S538*H538</f>
        <v>0</v>
      </c>
      <c r="U538" s="41"/>
      <c r="V538" s="41"/>
      <c r="W538" s="41"/>
      <c r="X538" s="41"/>
      <c r="Y538" s="41"/>
      <c r="Z538" s="41"/>
      <c r="AA538" s="41"/>
      <c r="AB538" s="41"/>
      <c r="AC538" s="41"/>
      <c r="AD538" s="41"/>
      <c r="AE538" s="41"/>
      <c r="AR538" s="226" t="s">
        <v>149</v>
      </c>
      <c r="AT538" s="226" t="s">
        <v>144</v>
      </c>
      <c r="AU538" s="226" t="s">
        <v>81</v>
      </c>
      <c r="AY538" s="20" t="s">
        <v>142</v>
      </c>
      <c r="BE538" s="227">
        <f>IF(N538="základní",J538,0)</f>
        <v>0</v>
      </c>
      <c r="BF538" s="227">
        <f>IF(N538="snížená",J538,0)</f>
        <v>0</v>
      </c>
      <c r="BG538" s="227">
        <f>IF(N538="zákl. přenesená",J538,0)</f>
        <v>0</v>
      </c>
      <c r="BH538" s="227">
        <f>IF(N538="sníž. přenesená",J538,0)</f>
        <v>0</v>
      </c>
      <c r="BI538" s="227">
        <f>IF(N538="nulová",J538,0)</f>
        <v>0</v>
      </c>
      <c r="BJ538" s="20" t="s">
        <v>77</v>
      </c>
      <c r="BK538" s="227">
        <f>ROUND(I538*H538,2)</f>
        <v>0</v>
      </c>
      <c r="BL538" s="20" t="s">
        <v>149</v>
      </c>
      <c r="BM538" s="226" t="s">
        <v>792</v>
      </c>
    </row>
    <row r="539" s="2" customFormat="1">
      <c r="A539" s="41"/>
      <c r="B539" s="42"/>
      <c r="C539" s="43"/>
      <c r="D539" s="228" t="s">
        <v>151</v>
      </c>
      <c r="E539" s="43"/>
      <c r="F539" s="229" t="s">
        <v>793</v>
      </c>
      <c r="G539" s="43"/>
      <c r="H539" s="43"/>
      <c r="I539" s="230"/>
      <c r="J539" s="43"/>
      <c r="K539" s="43"/>
      <c r="L539" s="47"/>
      <c r="M539" s="231"/>
      <c r="N539" s="232"/>
      <c r="O539" s="87"/>
      <c r="P539" s="87"/>
      <c r="Q539" s="87"/>
      <c r="R539" s="87"/>
      <c r="S539" s="87"/>
      <c r="T539" s="88"/>
      <c r="U539" s="41"/>
      <c r="V539" s="41"/>
      <c r="W539" s="41"/>
      <c r="X539" s="41"/>
      <c r="Y539" s="41"/>
      <c r="Z539" s="41"/>
      <c r="AA539" s="41"/>
      <c r="AB539" s="41"/>
      <c r="AC539" s="41"/>
      <c r="AD539" s="41"/>
      <c r="AE539" s="41"/>
      <c r="AT539" s="20" t="s">
        <v>151</v>
      </c>
      <c r="AU539" s="20" t="s">
        <v>81</v>
      </c>
    </row>
    <row r="540" s="2" customFormat="1">
      <c r="A540" s="41"/>
      <c r="B540" s="42"/>
      <c r="C540" s="43"/>
      <c r="D540" s="233" t="s">
        <v>153</v>
      </c>
      <c r="E540" s="43"/>
      <c r="F540" s="234" t="s">
        <v>794</v>
      </c>
      <c r="G540" s="43"/>
      <c r="H540" s="43"/>
      <c r="I540" s="230"/>
      <c r="J540" s="43"/>
      <c r="K540" s="43"/>
      <c r="L540" s="47"/>
      <c r="M540" s="231"/>
      <c r="N540" s="232"/>
      <c r="O540" s="87"/>
      <c r="P540" s="87"/>
      <c r="Q540" s="87"/>
      <c r="R540" s="87"/>
      <c r="S540" s="87"/>
      <c r="T540" s="88"/>
      <c r="U540" s="41"/>
      <c r="V540" s="41"/>
      <c r="W540" s="41"/>
      <c r="X540" s="41"/>
      <c r="Y540" s="41"/>
      <c r="Z540" s="41"/>
      <c r="AA540" s="41"/>
      <c r="AB540" s="41"/>
      <c r="AC540" s="41"/>
      <c r="AD540" s="41"/>
      <c r="AE540" s="41"/>
      <c r="AT540" s="20" t="s">
        <v>153</v>
      </c>
      <c r="AU540" s="20" t="s">
        <v>81</v>
      </c>
    </row>
    <row r="541" s="2" customFormat="1" ht="24.15" customHeight="1">
      <c r="A541" s="41"/>
      <c r="B541" s="42"/>
      <c r="C541" s="215" t="s">
        <v>795</v>
      </c>
      <c r="D541" s="215" t="s">
        <v>144</v>
      </c>
      <c r="E541" s="216" t="s">
        <v>796</v>
      </c>
      <c r="F541" s="217" t="s">
        <v>797</v>
      </c>
      <c r="G541" s="218" t="s">
        <v>147</v>
      </c>
      <c r="H541" s="219">
        <v>15</v>
      </c>
      <c r="I541" s="220"/>
      <c r="J541" s="221">
        <f>ROUND(I541*H541,2)</f>
        <v>0</v>
      </c>
      <c r="K541" s="217" t="s">
        <v>148</v>
      </c>
      <c r="L541" s="47"/>
      <c r="M541" s="222" t="s">
        <v>19</v>
      </c>
      <c r="N541" s="223" t="s">
        <v>44</v>
      </c>
      <c r="O541" s="87"/>
      <c r="P541" s="224">
        <f>O541*H541</f>
        <v>0</v>
      </c>
      <c r="Q541" s="224">
        <v>0</v>
      </c>
      <c r="R541" s="224">
        <f>Q541*H541</f>
        <v>0</v>
      </c>
      <c r="S541" s="224">
        <v>0</v>
      </c>
      <c r="T541" s="225">
        <f>S541*H541</f>
        <v>0</v>
      </c>
      <c r="U541" s="41"/>
      <c r="V541" s="41"/>
      <c r="W541" s="41"/>
      <c r="X541" s="41"/>
      <c r="Y541" s="41"/>
      <c r="Z541" s="41"/>
      <c r="AA541" s="41"/>
      <c r="AB541" s="41"/>
      <c r="AC541" s="41"/>
      <c r="AD541" s="41"/>
      <c r="AE541" s="41"/>
      <c r="AR541" s="226" t="s">
        <v>149</v>
      </c>
      <c r="AT541" s="226" t="s">
        <v>144</v>
      </c>
      <c r="AU541" s="226" t="s">
        <v>81</v>
      </c>
      <c r="AY541" s="20" t="s">
        <v>142</v>
      </c>
      <c r="BE541" s="227">
        <f>IF(N541="základní",J541,0)</f>
        <v>0</v>
      </c>
      <c r="BF541" s="227">
        <f>IF(N541="snížená",J541,0)</f>
        <v>0</v>
      </c>
      <c r="BG541" s="227">
        <f>IF(N541="zákl. přenesená",J541,0)</f>
        <v>0</v>
      </c>
      <c r="BH541" s="227">
        <f>IF(N541="sníž. přenesená",J541,0)</f>
        <v>0</v>
      </c>
      <c r="BI541" s="227">
        <f>IF(N541="nulová",J541,0)</f>
        <v>0</v>
      </c>
      <c r="BJ541" s="20" t="s">
        <v>77</v>
      </c>
      <c r="BK541" s="227">
        <f>ROUND(I541*H541,2)</f>
        <v>0</v>
      </c>
      <c r="BL541" s="20" t="s">
        <v>149</v>
      </c>
      <c r="BM541" s="226" t="s">
        <v>798</v>
      </c>
    </row>
    <row r="542" s="2" customFormat="1">
      <c r="A542" s="41"/>
      <c r="B542" s="42"/>
      <c r="C542" s="43"/>
      <c r="D542" s="228" t="s">
        <v>151</v>
      </c>
      <c r="E542" s="43"/>
      <c r="F542" s="229" t="s">
        <v>799</v>
      </c>
      <c r="G542" s="43"/>
      <c r="H542" s="43"/>
      <c r="I542" s="230"/>
      <c r="J542" s="43"/>
      <c r="K542" s="43"/>
      <c r="L542" s="47"/>
      <c r="M542" s="231"/>
      <c r="N542" s="232"/>
      <c r="O542" s="87"/>
      <c r="P542" s="87"/>
      <c r="Q542" s="87"/>
      <c r="R542" s="87"/>
      <c r="S542" s="87"/>
      <c r="T542" s="88"/>
      <c r="U542" s="41"/>
      <c r="V542" s="41"/>
      <c r="W542" s="41"/>
      <c r="X542" s="41"/>
      <c r="Y542" s="41"/>
      <c r="Z542" s="41"/>
      <c r="AA542" s="41"/>
      <c r="AB542" s="41"/>
      <c r="AC542" s="41"/>
      <c r="AD542" s="41"/>
      <c r="AE542" s="41"/>
      <c r="AT542" s="20" t="s">
        <v>151</v>
      </c>
      <c r="AU542" s="20" t="s">
        <v>81</v>
      </c>
    </row>
    <row r="543" s="2" customFormat="1">
      <c r="A543" s="41"/>
      <c r="B543" s="42"/>
      <c r="C543" s="43"/>
      <c r="D543" s="233" t="s">
        <v>153</v>
      </c>
      <c r="E543" s="43"/>
      <c r="F543" s="234" t="s">
        <v>800</v>
      </c>
      <c r="G543" s="43"/>
      <c r="H543" s="43"/>
      <c r="I543" s="230"/>
      <c r="J543" s="43"/>
      <c r="K543" s="43"/>
      <c r="L543" s="47"/>
      <c r="M543" s="231"/>
      <c r="N543" s="232"/>
      <c r="O543" s="87"/>
      <c r="P543" s="87"/>
      <c r="Q543" s="87"/>
      <c r="R543" s="87"/>
      <c r="S543" s="87"/>
      <c r="T543" s="88"/>
      <c r="U543" s="41"/>
      <c r="V543" s="41"/>
      <c r="W543" s="41"/>
      <c r="X543" s="41"/>
      <c r="Y543" s="41"/>
      <c r="Z543" s="41"/>
      <c r="AA543" s="41"/>
      <c r="AB543" s="41"/>
      <c r="AC543" s="41"/>
      <c r="AD543" s="41"/>
      <c r="AE543" s="41"/>
      <c r="AT543" s="20" t="s">
        <v>153</v>
      </c>
      <c r="AU543" s="20" t="s">
        <v>81</v>
      </c>
    </row>
    <row r="544" s="2" customFormat="1" ht="24.15" customHeight="1">
      <c r="A544" s="41"/>
      <c r="B544" s="42"/>
      <c r="C544" s="215" t="s">
        <v>801</v>
      </c>
      <c r="D544" s="215" t="s">
        <v>144</v>
      </c>
      <c r="E544" s="216" t="s">
        <v>802</v>
      </c>
      <c r="F544" s="217" t="s">
        <v>803</v>
      </c>
      <c r="G544" s="218" t="s">
        <v>147</v>
      </c>
      <c r="H544" s="219">
        <v>15</v>
      </c>
      <c r="I544" s="220"/>
      <c r="J544" s="221">
        <f>ROUND(I544*H544,2)</f>
        <v>0</v>
      </c>
      <c r="K544" s="217" t="s">
        <v>148</v>
      </c>
      <c r="L544" s="47"/>
      <c r="M544" s="222" t="s">
        <v>19</v>
      </c>
      <c r="N544" s="223" t="s">
        <v>44</v>
      </c>
      <c r="O544" s="87"/>
      <c r="P544" s="224">
        <f>O544*H544</f>
        <v>0</v>
      </c>
      <c r="Q544" s="224">
        <v>0.042200000000000001</v>
      </c>
      <c r="R544" s="224">
        <f>Q544*H544</f>
        <v>0.63300000000000001</v>
      </c>
      <c r="S544" s="224">
        <v>0</v>
      </c>
      <c r="T544" s="225">
        <f>S544*H544</f>
        <v>0</v>
      </c>
      <c r="U544" s="41"/>
      <c r="V544" s="41"/>
      <c r="W544" s="41"/>
      <c r="X544" s="41"/>
      <c r="Y544" s="41"/>
      <c r="Z544" s="41"/>
      <c r="AA544" s="41"/>
      <c r="AB544" s="41"/>
      <c r="AC544" s="41"/>
      <c r="AD544" s="41"/>
      <c r="AE544" s="41"/>
      <c r="AR544" s="226" t="s">
        <v>149</v>
      </c>
      <c r="AT544" s="226" t="s">
        <v>144</v>
      </c>
      <c r="AU544" s="226" t="s">
        <v>81</v>
      </c>
      <c r="AY544" s="20" t="s">
        <v>142</v>
      </c>
      <c r="BE544" s="227">
        <f>IF(N544="základní",J544,0)</f>
        <v>0</v>
      </c>
      <c r="BF544" s="227">
        <f>IF(N544="snížená",J544,0)</f>
        <v>0</v>
      </c>
      <c r="BG544" s="227">
        <f>IF(N544="zákl. přenesená",J544,0)</f>
        <v>0</v>
      </c>
      <c r="BH544" s="227">
        <f>IF(N544="sníž. přenesená",J544,0)</f>
        <v>0</v>
      </c>
      <c r="BI544" s="227">
        <f>IF(N544="nulová",J544,0)</f>
        <v>0</v>
      </c>
      <c r="BJ544" s="20" t="s">
        <v>77</v>
      </c>
      <c r="BK544" s="227">
        <f>ROUND(I544*H544,2)</f>
        <v>0</v>
      </c>
      <c r="BL544" s="20" t="s">
        <v>149</v>
      </c>
      <c r="BM544" s="226" t="s">
        <v>804</v>
      </c>
    </row>
    <row r="545" s="2" customFormat="1">
      <c r="A545" s="41"/>
      <c r="B545" s="42"/>
      <c r="C545" s="43"/>
      <c r="D545" s="228" t="s">
        <v>151</v>
      </c>
      <c r="E545" s="43"/>
      <c r="F545" s="229" t="s">
        <v>805</v>
      </c>
      <c r="G545" s="43"/>
      <c r="H545" s="43"/>
      <c r="I545" s="230"/>
      <c r="J545" s="43"/>
      <c r="K545" s="43"/>
      <c r="L545" s="47"/>
      <c r="M545" s="231"/>
      <c r="N545" s="232"/>
      <c r="O545" s="87"/>
      <c r="P545" s="87"/>
      <c r="Q545" s="87"/>
      <c r="R545" s="87"/>
      <c r="S545" s="87"/>
      <c r="T545" s="88"/>
      <c r="U545" s="41"/>
      <c r="V545" s="41"/>
      <c r="W545" s="41"/>
      <c r="X545" s="41"/>
      <c r="Y545" s="41"/>
      <c r="Z545" s="41"/>
      <c r="AA545" s="41"/>
      <c r="AB545" s="41"/>
      <c r="AC545" s="41"/>
      <c r="AD545" s="41"/>
      <c r="AE545" s="41"/>
      <c r="AT545" s="20" t="s">
        <v>151</v>
      </c>
      <c r="AU545" s="20" t="s">
        <v>81</v>
      </c>
    </row>
    <row r="546" s="2" customFormat="1">
      <c r="A546" s="41"/>
      <c r="B546" s="42"/>
      <c r="C546" s="43"/>
      <c r="D546" s="233" t="s">
        <v>153</v>
      </c>
      <c r="E546" s="43"/>
      <c r="F546" s="234" t="s">
        <v>806</v>
      </c>
      <c r="G546" s="43"/>
      <c r="H546" s="43"/>
      <c r="I546" s="230"/>
      <c r="J546" s="43"/>
      <c r="K546" s="43"/>
      <c r="L546" s="47"/>
      <c r="M546" s="231"/>
      <c r="N546" s="232"/>
      <c r="O546" s="87"/>
      <c r="P546" s="87"/>
      <c r="Q546" s="87"/>
      <c r="R546" s="87"/>
      <c r="S546" s="87"/>
      <c r="T546" s="88"/>
      <c r="U546" s="41"/>
      <c r="V546" s="41"/>
      <c r="W546" s="41"/>
      <c r="X546" s="41"/>
      <c r="Y546" s="41"/>
      <c r="Z546" s="41"/>
      <c r="AA546" s="41"/>
      <c r="AB546" s="41"/>
      <c r="AC546" s="41"/>
      <c r="AD546" s="41"/>
      <c r="AE546" s="41"/>
      <c r="AT546" s="20" t="s">
        <v>153</v>
      </c>
      <c r="AU546" s="20" t="s">
        <v>81</v>
      </c>
    </row>
    <row r="547" s="13" customFormat="1">
      <c r="A547" s="13"/>
      <c r="B547" s="235"/>
      <c r="C547" s="236"/>
      <c r="D547" s="228" t="s">
        <v>173</v>
      </c>
      <c r="E547" s="237" t="s">
        <v>19</v>
      </c>
      <c r="F547" s="238" t="s">
        <v>807</v>
      </c>
      <c r="G547" s="236"/>
      <c r="H547" s="237" t="s">
        <v>19</v>
      </c>
      <c r="I547" s="239"/>
      <c r="J547" s="236"/>
      <c r="K547" s="236"/>
      <c r="L547" s="240"/>
      <c r="M547" s="241"/>
      <c r="N547" s="242"/>
      <c r="O547" s="242"/>
      <c r="P547" s="242"/>
      <c r="Q547" s="242"/>
      <c r="R547" s="242"/>
      <c r="S547" s="242"/>
      <c r="T547" s="243"/>
      <c r="U547" s="13"/>
      <c r="V547" s="13"/>
      <c r="W547" s="13"/>
      <c r="X547" s="13"/>
      <c r="Y547" s="13"/>
      <c r="Z547" s="13"/>
      <c r="AA547" s="13"/>
      <c r="AB547" s="13"/>
      <c r="AC547" s="13"/>
      <c r="AD547" s="13"/>
      <c r="AE547" s="13"/>
      <c r="AT547" s="244" t="s">
        <v>173</v>
      </c>
      <c r="AU547" s="244" t="s">
        <v>81</v>
      </c>
      <c r="AV547" s="13" t="s">
        <v>77</v>
      </c>
      <c r="AW547" s="13" t="s">
        <v>34</v>
      </c>
      <c r="AX547" s="13" t="s">
        <v>73</v>
      </c>
      <c r="AY547" s="244" t="s">
        <v>142</v>
      </c>
    </row>
    <row r="548" s="14" customFormat="1">
      <c r="A548" s="14"/>
      <c r="B548" s="245"/>
      <c r="C548" s="246"/>
      <c r="D548" s="228" t="s">
        <v>173</v>
      </c>
      <c r="E548" s="247" t="s">
        <v>19</v>
      </c>
      <c r="F548" s="248" t="s">
        <v>808</v>
      </c>
      <c r="G548" s="246"/>
      <c r="H548" s="249">
        <v>15</v>
      </c>
      <c r="I548" s="250"/>
      <c r="J548" s="246"/>
      <c r="K548" s="246"/>
      <c r="L548" s="251"/>
      <c r="M548" s="252"/>
      <c r="N548" s="253"/>
      <c r="O548" s="253"/>
      <c r="P548" s="253"/>
      <c r="Q548" s="253"/>
      <c r="R548" s="253"/>
      <c r="S548" s="253"/>
      <c r="T548" s="254"/>
      <c r="U548" s="14"/>
      <c r="V548" s="14"/>
      <c r="W548" s="14"/>
      <c r="X548" s="14"/>
      <c r="Y548" s="14"/>
      <c r="Z548" s="14"/>
      <c r="AA548" s="14"/>
      <c r="AB548" s="14"/>
      <c r="AC548" s="14"/>
      <c r="AD548" s="14"/>
      <c r="AE548" s="14"/>
      <c r="AT548" s="255" t="s">
        <v>173</v>
      </c>
      <c r="AU548" s="255" t="s">
        <v>81</v>
      </c>
      <c r="AV548" s="14" t="s">
        <v>81</v>
      </c>
      <c r="AW548" s="14" t="s">
        <v>34</v>
      </c>
      <c r="AX548" s="14" t="s">
        <v>77</v>
      </c>
      <c r="AY548" s="255" t="s">
        <v>142</v>
      </c>
    </row>
    <row r="549" s="2" customFormat="1" ht="24.15" customHeight="1">
      <c r="A549" s="41"/>
      <c r="B549" s="42"/>
      <c r="C549" s="215" t="s">
        <v>809</v>
      </c>
      <c r="D549" s="215" t="s">
        <v>144</v>
      </c>
      <c r="E549" s="216" t="s">
        <v>810</v>
      </c>
      <c r="F549" s="217" t="s">
        <v>811</v>
      </c>
      <c r="G549" s="218" t="s">
        <v>147</v>
      </c>
      <c r="H549" s="219">
        <v>15</v>
      </c>
      <c r="I549" s="220"/>
      <c r="J549" s="221">
        <f>ROUND(I549*H549,2)</f>
        <v>0</v>
      </c>
      <c r="K549" s="217" t="s">
        <v>148</v>
      </c>
      <c r="L549" s="47"/>
      <c r="M549" s="222" t="s">
        <v>19</v>
      </c>
      <c r="N549" s="223" t="s">
        <v>44</v>
      </c>
      <c r="O549" s="87"/>
      <c r="P549" s="224">
        <f>O549*H549</f>
        <v>0</v>
      </c>
      <c r="Q549" s="224">
        <v>0</v>
      </c>
      <c r="R549" s="224">
        <f>Q549*H549</f>
        <v>0</v>
      </c>
      <c r="S549" s="224">
        <v>0</v>
      </c>
      <c r="T549" s="225">
        <f>S549*H549</f>
        <v>0</v>
      </c>
      <c r="U549" s="41"/>
      <c r="V549" s="41"/>
      <c r="W549" s="41"/>
      <c r="X549" s="41"/>
      <c r="Y549" s="41"/>
      <c r="Z549" s="41"/>
      <c r="AA549" s="41"/>
      <c r="AB549" s="41"/>
      <c r="AC549" s="41"/>
      <c r="AD549" s="41"/>
      <c r="AE549" s="41"/>
      <c r="AR549" s="226" t="s">
        <v>149</v>
      </c>
      <c r="AT549" s="226" t="s">
        <v>144</v>
      </c>
      <c r="AU549" s="226" t="s">
        <v>81</v>
      </c>
      <c r="AY549" s="20" t="s">
        <v>142</v>
      </c>
      <c r="BE549" s="227">
        <f>IF(N549="základní",J549,0)</f>
        <v>0</v>
      </c>
      <c r="BF549" s="227">
        <f>IF(N549="snížená",J549,0)</f>
        <v>0</v>
      </c>
      <c r="BG549" s="227">
        <f>IF(N549="zákl. přenesená",J549,0)</f>
        <v>0</v>
      </c>
      <c r="BH549" s="227">
        <f>IF(N549="sníž. přenesená",J549,0)</f>
        <v>0</v>
      </c>
      <c r="BI549" s="227">
        <f>IF(N549="nulová",J549,0)</f>
        <v>0</v>
      </c>
      <c r="BJ549" s="20" t="s">
        <v>77</v>
      </c>
      <c r="BK549" s="227">
        <f>ROUND(I549*H549,2)</f>
        <v>0</v>
      </c>
      <c r="BL549" s="20" t="s">
        <v>149</v>
      </c>
      <c r="BM549" s="226" t="s">
        <v>812</v>
      </c>
    </row>
    <row r="550" s="2" customFormat="1">
      <c r="A550" s="41"/>
      <c r="B550" s="42"/>
      <c r="C550" s="43"/>
      <c r="D550" s="228" t="s">
        <v>151</v>
      </c>
      <c r="E550" s="43"/>
      <c r="F550" s="229" t="s">
        <v>813</v>
      </c>
      <c r="G550" s="43"/>
      <c r="H550" s="43"/>
      <c r="I550" s="230"/>
      <c r="J550" s="43"/>
      <c r="K550" s="43"/>
      <c r="L550" s="47"/>
      <c r="M550" s="231"/>
      <c r="N550" s="232"/>
      <c r="O550" s="87"/>
      <c r="P550" s="87"/>
      <c r="Q550" s="87"/>
      <c r="R550" s="87"/>
      <c r="S550" s="87"/>
      <c r="T550" s="88"/>
      <c r="U550" s="41"/>
      <c r="V550" s="41"/>
      <c r="W550" s="41"/>
      <c r="X550" s="41"/>
      <c r="Y550" s="41"/>
      <c r="Z550" s="41"/>
      <c r="AA550" s="41"/>
      <c r="AB550" s="41"/>
      <c r="AC550" s="41"/>
      <c r="AD550" s="41"/>
      <c r="AE550" s="41"/>
      <c r="AT550" s="20" t="s">
        <v>151</v>
      </c>
      <c r="AU550" s="20" t="s">
        <v>81</v>
      </c>
    </row>
    <row r="551" s="2" customFormat="1">
      <c r="A551" s="41"/>
      <c r="B551" s="42"/>
      <c r="C551" s="43"/>
      <c r="D551" s="233" t="s">
        <v>153</v>
      </c>
      <c r="E551" s="43"/>
      <c r="F551" s="234" t="s">
        <v>814</v>
      </c>
      <c r="G551" s="43"/>
      <c r="H551" s="43"/>
      <c r="I551" s="230"/>
      <c r="J551" s="43"/>
      <c r="K551" s="43"/>
      <c r="L551" s="47"/>
      <c r="M551" s="231"/>
      <c r="N551" s="232"/>
      <c r="O551" s="87"/>
      <c r="P551" s="87"/>
      <c r="Q551" s="87"/>
      <c r="R551" s="87"/>
      <c r="S551" s="87"/>
      <c r="T551" s="88"/>
      <c r="U551" s="41"/>
      <c r="V551" s="41"/>
      <c r="W551" s="41"/>
      <c r="X551" s="41"/>
      <c r="Y551" s="41"/>
      <c r="Z551" s="41"/>
      <c r="AA551" s="41"/>
      <c r="AB551" s="41"/>
      <c r="AC551" s="41"/>
      <c r="AD551" s="41"/>
      <c r="AE551" s="41"/>
      <c r="AT551" s="20" t="s">
        <v>153</v>
      </c>
      <c r="AU551" s="20" t="s">
        <v>81</v>
      </c>
    </row>
    <row r="552" s="2" customFormat="1" ht="24.15" customHeight="1">
      <c r="A552" s="41"/>
      <c r="B552" s="42"/>
      <c r="C552" s="215" t="s">
        <v>815</v>
      </c>
      <c r="D552" s="215" t="s">
        <v>144</v>
      </c>
      <c r="E552" s="216" t="s">
        <v>816</v>
      </c>
      <c r="F552" s="217" t="s">
        <v>817</v>
      </c>
      <c r="G552" s="218" t="s">
        <v>147</v>
      </c>
      <c r="H552" s="219">
        <v>15</v>
      </c>
      <c r="I552" s="220"/>
      <c r="J552" s="221">
        <f>ROUND(I552*H552,2)</f>
        <v>0</v>
      </c>
      <c r="K552" s="217" t="s">
        <v>148</v>
      </c>
      <c r="L552" s="47"/>
      <c r="M552" s="222" t="s">
        <v>19</v>
      </c>
      <c r="N552" s="223" t="s">
        <v>44</v>
      </c>
      <c r="O552" s="87"/>
      <c r="P552" s="224">
        <f>O552*H552</f>
        <v>0</v>
      </c>
      <c r="Q552" s="224">
        <v>0</v>
      </c>
      <c r="R552" s="224">
        <f>Q552*H552</f>
        <v>0</v>
      </c>
      <c r="S552" s="224">
        <v>0</v>
      </c>
      <c r="T552" s="225">
        <f>S552*H552</f>
        <v>0</v>
      </c>
      <c r="U552" s="41"/>
      <c r="V552" s="41"/>
      <c r="W552" s="41"/>
      <c r="X552" s="41"/>
      <c r="Y552" s="41"/>
      <c r="Z552" s="41"/>
      <c r="AA552" s="41"/>
      <c r="AB552" s="41"/>
      <c r="AC552" s="41"/>
      <c r="AD552" s="41"/>
      <c r="AE552" s="41"/>
      <c r="AR552" s="226" t="s">
        <v>149</v>
      </c>
      <c r="AT552" s="226" t="s">
        <v>144</v>
      </c>
      <c r="AU552" s="226" t="s">
        <v>81</v>
      </c>
      <c r="AY552" s="20" t="s">
        <v>142</v>
      </c>
      <c r="BE552" s="227">
        <f>IF(N552="základní",J552,0)</f>
        <v>0</v>
      </c>
      <c r="BF552" s="227">
        <f>IF(N552="snížená",J552,0)</f>
        <v>0</v>
      </c>
      <c r="BG552" s="227">
        <f>IF(N552="zákl. přenesená",J552,0)</f>
        <v>0</v>
      </c>
      <c r="BH552" s="227">
        <f>IF(N552="sníž. přenesená",J552,0)</f>
        <v>0</v>
      </c>
      <c r="BI552" s="227">
        <f>IF(N552="nulová",J552,0)</f>
        <v>0</v>
      </c>
      <c r="BJ552" s="20" t="s">
        <v>77</v>
      </c>
      <c r="BK552" s="227">
        <f>ROUND(I552*H552,2)</f>
        <v>0</v>
      </c>
      <c r="BL552" s="20" t="s">
        <v>149</v>
      </c>
      <c r="BM552" s="226" t="s">
        <v>818</v>
      </c>
    </row>
    <row r="553" s="2" customFormat="1">
      <c r="A553" s="41"/>
      <c r="B553" s="42"/>
      <c r="C553" s="43"/>
      <c r="D553" s="228" t="s">
        <v>151</v>
      </c>
      <c r="E553" s="43"/>
      <c r="F553" s="229" t="s">
        <v>819</v>
      </c>
      <c r="G553" s="43"/>
      <c r="H553" s="43"/>
      <c r="I553" s="230"/>
      <c r="J553" s="43"/>
      <c r="K553" s="43"/>
      <c r="L553" s="47"/>
      <c r="M553" s="231"/>
      <c r="N553" s="232"/>
      <c r="O553" s="87"/>
      <c r="P553" s="87"/>
      <c r="Q553" s="87"/>
      <c r="R553" s="87"/>
      <c r="S553" s="87"/>
      <c r="T553" s="88"/>
      <c r="U553" s="41"/>
      <c r="V553" s="41"/>
      <c r="W553" s="41"/>
      <c r="X553" s="41"/>
      <c r="Y553" s="41"/>
      <c r="Z553" s="41"/>
      <c r="AA553" s="41"/>
      <c r="AB553" s="41"/>
      <c r="AC553" s="41"/>
      <c r="AD553" s="41"/>
      <c r="AE553" s="41"/>
      <c r="AT553" s="20" t="s">
        <v>151</v>
      </c>
      <c r="AU553" s="20" t="s">
        <v>81</v>
      </c>
    </row>
    <row r="554" s="2" customFormat="1">
      <c r="A554" s="41"/>
      <c r="B554" s="42"/>
      <c r="C554" s="43"/>
      <c r="D554" s="233" t="s">
        <v>153</v>
      </c>
      <c r="E554" s="43"/>
      <c r="F554" s="234" t="s">
        <v>820</v>
      </c>
      <c r="G554" s="43"/>
      <c r="H554" s="43"/>
      <c r="I554" s="230"/>
      <c r="J554" s="43"/>
      <c r="K554" s="43"/>
      <c r="L554" s="47"/>
      <c r="M554" s="231"/>
      <c r="N554" s="232"/>
      <c r="O554" s="87"/>
      <c r="P554" s="87"/>
      <c r="Q554" s="87"/>
      <c r="R554" s="87"/>
      <c r="S554" s="87"/>
      <c r="T554" s="88"/>
      <c r="U554" s="41"/>
      <c r="V554" s="41"/>
      <c r="W554" s="41"/>
      <c r="X554" s="41"/>
      <c r="Y554" s="41"/>
      <c r="Z554" s="41"/>
      <c r="AA554" s="41"/>
      <c r="AB554" s="41"/>
      <c r="AC554" s="41"/>
      <c r="AD554" s="41"/>
      <c r="AE554" s="41"/>
      <c r="AT554" s="20" t="s">
        <v>153</v>
      </c>
      <c r="AU554" s="20" t="s">
        <v>81</v>
      </c>
    </row>
    <row r="555" s="2" customFormat="1" ht="24.15" customHeight="1">
      <c r="A555" s="41"/>
      <c r="B555" s="42"/>
      <c r="C555" s="215" t="s">
        <v>821</v>
      </c>
      <c r="D555" s="215" t="s">
        <v>144</v>
      </c>
      <c r="E555" s="216" t="s">
        <v>822</v>
      </c>
      <c r="F555" s="217" t="s">
        <v>823</v>
      </c>
      <c r="G555" s="218" t="s">
        <v>147</v>
      </c>
      <c r="H555" s="219">
        <v>15</v>
      </c>
      <c r="I555" s="220"/>
      <c r="J555" s="221">
        <f>ROUND(I555*H555,2)</f>
        <v>0</v>
      </c>
      <c r="K555" s="217" t="s">
        <v>148</v>
      </c>
      <c r="L555" s="47"/>
      <c r="M555" s="222" t="s">
        <v>19</v>
      </c>
      <c r="N555" s="223" t="s">
        <v>44</v>
      </c>
      <c r="O555" s="87"/>
      <c r="P555" s="224">
        <f>O555*H555</f>
        <v>0</v>
      </c>
      <c r="Q555" s="224">
        <v>0.0042700000000000004</v>
      </c>
      <c r="R555" s="224">
        <f>Q555*H555</f>
        <v>0.06405000000000001</v>
      </c>
      <c r="S555" s="224">
        <v>0</v>
      </c>
      <c r="T555" s="225">
        <f>S555*H555</f>
        <v>0</v>
      </c>
      <c r="U555" s="41"/>
      <c r="V555" s="41"/>
      <c r="W555" s="41"/>
      <c r="X555" s="41"/>
      <c r="Y555" s="41"/>
      <c r="Z555" s="41"/>
      <c r="AA555" s="41"/>
      <c r="AB555" s="41"/>
      <c r="AC555" s="41"/>
      <c r="AD555" s="41"/>
      <c r="AE555" s="41"/>
      <c r="AR555" s="226" t="s">
        <v>149</v>
      </c>
      <c r="AT555" s="226" t="s">
        <v>144</v>
      </c>
      <c r="AU555" s="226" t="s">
        <v>81</v>
      </c>
      <c r="AY555" s="20" t="s">
        <v>142</v>
      </c>
      <c r="BE555" s="227">
        <f>IF(N555="základní",J555,0)</f>
        <v>0</v>
      </c>
      <c r="BF555" s="227">
        <f>IF(N555="snížená",J555,0)</f>
        <v>0</v>
      </c>
      <c r="BG555" s="227">
        <f>IF(N555="zákl. přenesená",J555,0)</f>
        <v>0</v>
      </c>
      <c r="BH555" s="227">
        <f>IF(N555="sníž. přenesená",J555,0)</f>
        <v>0</v>
      </c>
      <c r="BI555" s="227">
        <f>IF(N555="nulová",J555,0)</f>
        <v>0</v>
      </c>
      <c r="BJ555" s="20" t="s">
        <v>77</v>
      </c>
      <c r="BK555" s="227">
        <f>ROUND(I555*H555,2)</f>
        <v>0</v>
      </c>
      <c r="BL555" s="20" t="s">
        <v>149</v>
      </c>
      <c r="BM555" s="226" t="s">
        <v>824</v>
      </c>
    </row>
    <row r="556" s="2" customFormat="1">
      <c r="A556" s="41"/>
      <c r="B556" s="42"/>
      <c r="C556" s="43"/>
      <c r="D556" s="228" t="s">
        <v>151</v>
      </c>
      <c r="E556" s="43"/>
      <c r="F556" s="229" t="s">
        <v>825</v>
      </c>
      <c r="G556" s="43"/>
      <c r="H556" s="43"/>
      <c r="I556" s="230"/>
      <c r="J556" s="43"/>
      <c r="K556" s="43"/>
      <c r="L556" s="47"/>
      <c r="M556" s="231"/>
      <c r="N556" s="232"/>
      <c r="O556" s="87"/>
      <c r="P556" s="87"/>
      <c r="Q556" s="87"/>
      <c r="R556" s="87"/>
      <c r="S556" s="87"/>
      <c r="T556" s="88"/>
      <c r="U556" s="41"/>
      <c r="V556" s="41"/>
      <c r="W556" s="41"/>
      <c r="X556" s="41"/>
      <c r="Y556" s="41"/>
      <c r="Z556" s="41"/>
      <c r="AA556" s="41"/>
      <c r="AB556" s="41"/>
      <c r="AC556" s="41"/>
      <c r="AD556" s="41"/>
      <c r="AE556" s="41"/>
      <c r="AT556" s="20" t="s">
        <v>151</v>
      </c>
      <c r="AU556" s="20" t="s">
        <v>81</v>
      </c>
    </row>
    <row r="557" s="2" customFormat="1">
      <c r="A557" s="41"/>
      <c r="B557" s="42"/>
      <c r="C557" s="43"/>
      <c r="D557" s="233" t="s">
        <v>153</v>
      </c>
      <c r="E557" s="43"/>
      <c r="F557" s="234" t="s">
        <v>826</v>
      </c>
      <c r="G557" s="43"/>
      <c r="H557" s="43"/>
      <c r="I557" s="230"/>
      <c r="J557" s="43"/>
      <c r="K557" s="43"/>
      <c r="L557" s="47"/>
      <c r="M557" s="231"/>
      <c r="N557" s="232"/>
      <c r="O557" s="87"/>
      <c r="P557" s="87"/>
      <c r="Q557" s="87"/>
      <c r="R557" s="87"/>
      <c r="S557" s="87"/>
      <c r="T557" s="88"/>
      <c r="U557" s="41"/>
      <c r="V557" s="41"/>
      <c r="W557" s="41"/>
      <c r="X557" s="41"/>
      <c r="Y557" s="41"/>
      <c r="Z557" s="41"/>
      <c r="AA557" s="41"/>
      <c r="AB557" s="41"/>
      <c r="AC557" s="41"/>
      <c r="AD557" s="41"/>
      <c r="AE557" s="41"/>
      <c r="AT557" s="20" t="s">
        <v>153</v>
      </c>
      <c r="AU557" s="20" t="s">
        <v>81</v>
      </c>
    </row>
    <row r="558" s="2" customFormat="1" ht="24.15" customHeight="1">
      <c r="A558" s="41"/>
      <c r="B558" s="42"/>
      <c r="C558" s="215" t="s">
        <v>827</v>
      </c>
      <c r="D558" s="215" t="s">
        <v>144</v>
      </c>
      <c r="E558" s="216" t="s">
        <v>828</v>
      </c>
      <c r="F558" s="217" t="s">
        <v>829</v>
      </c>
      <c r="G558" s="218" t="s">
        <v>147</v>
      </c>
      <c r="H558" s="219">
        <v>15</v>
      </c>
      <c r="I558" s="220"/>
      <c r="J558" s="221">
        <f>ROUND(I558*H558,2)</f>
        <v>0</v>
      </c>
      <c r="K558" s="217" t="s">
        <v>148</v>
      </c>
      <c r="L558" s="47"/>
      <c r="M558" s="222" t="s">
        <v>19</v>
      </c>
      <c r="N558" s="223" t="s">
        <v>44</v>
      </c>
      <c r="O558" s="87"/>
      <c r="P558" s="224">
        <f>O558*H558</f>
        <v>0</v>
      </c>
      <c r="Q558" s="224">
        <v>0</v>
      </c>
      <c r="R558" s="224">
        <f>Q558*H558</f>
        <v>0</v>
      </c>
      <c r="S558" s="224">
        <v>0</v>
      </c>
      <c r="T558" s="225">
        <f>S558*H558</f>
        <v>0</v>
      </c>
      <c r="U558" s="41"/>
      <c r="V558" s="41"/>
      <c r="W558" s="41"/>
      <c r="X558" s="41"/>
      <c r="Y558" s="41"/>
      <c r="Z558" s="41"/>
      <c r="AA558" s="41"/>
      <c r="AB558" s="41"/>
      <c r="AC558" s="41"/>
      <c r="AD558" s="41"/>
      <c r="AE558" s="41"/>
      <c r="AR558" s="226" t="s">
        <v>149</v>
      </c>
      <c r="AT558" s="226" t="s">
        <v>144</v>
      </c>
      <c r="AU558" s="226" t="s">
        <v>81</v>
      </c>
      <c r="AY558" s="20" t="s">
        <v>142</v>
      </c>
      <c r="BE558" s="227">
        <f>IF(N558="základní",J558,0)</f>
        <v>0</v>
      </c>
      <c r="BF558" s="227">
        <f>IF(N558="snížená",J558,0)</f>
        <v>0</v>
      </c>
      <c r="BG558" s="227">
        <f>IF(N558="zákl. přenesená",J558,0)</f>
        <v>0</v>
      </c>
      <c r="BH558" s="227">
        <f>IF(N558="sníž. přenesená",J558,0)</f>
        <v>0</v>
      </c>
      <c r="BI558" s="227">
        <f>IF(N558="nulová",J558,0)</f>
        <v>0</v>
      </c>
      <c r="BJ558" s="20" t="s">
        <v>77</v>
      </c>
      <c r="BK558" s="227">
        <f>ROUND(I558*H558,2)</f>
        <v>0</v>
      </c>
      <c r="BL558" s="20" t="s">
        <v>149</v>
      </c>
      <c r="BM558" s="226" t="s">
        <v>830</v>
      </c>
    </row>
    <row r="559" s="2" customFormat="1">
      <c r="A559" s="41"/>
      <c r="B559" s="42"/>
      <c r="C559" s="43"/>
      <c r="D559" s="228" t="s">
        <v>151</v>
      </c>
      <c r="E559" s="43"/>
      <c r="F559" s="229" t="s">
        <v>831</v>
      </c>
      <c r="G559" s="43"/>
      <c r="H559" s="43"/>
      <c r="I559" s="230"/>
      <c r="J559" s="43"/>
      <c r="K559" s="43"/>
      <c r="L559" s="47"/>
      <c r="M559" s="231"/>
      <c r="N559" s="232"/>
      <c r="O559" s="87"/>
      <c r="P559" s="87"/>
      <c r="Q559" s="87"/>
      <c r="R559" s="87"/>
      <c r="S559" s="87"/>
      <c r="T559" s="88"/>
      <c r="U559" s="41"/>
      <c r="V559" s="41"/>
      <c r="W559" s="41"/>
      <c r="X559" s="41"/>
      <c r="Y559" s="41"/>
      <c r="Z559" s="41"/>
      <c r="AA559" s="41"/>
      <c r="AB559" s="41"/>
      <c r="AC559" s="41"/>
      <c r="AD559" s="41"/>
      <c r="AE559" s="41"/>
      <c r="AT559" s="20" t="s">
        <v>151</v>
      </c>
      <c r="AU559" s="20" t="s">
        <v>81</v>
      </c>
    </row>
    <row r="560" s="2" customFormat="1">
      <c r="A560" s="41"/>
      <c r="B560" s="42"/>
      <c r="C560" s="43"/>
      <c r="D560" s="233" t="s">
        <v>153</v>
      </c>
      <c r="E560" s="43"/>
      <c r="F560" s="234" t="s">
        <v>832</v>
      </c>
      <c r="G560" s="43"/>
      <c r="H560" s="43"/>
      <c r="I560" s="230"/>
      <c r="J560" s="43"/>
      <c r="K560" s="43"/>
      <c r="L560" s="47"/>
      <c r="M560" s="231"/>
      <c r="N560" s="232"/>
      <c r="O560" s="87"/>
      <c r="P560" s="87"/>
      <c r="Q560" s="87"/>
      <c r="R560" s="87"/>
      <c r="S560" s="87"/>
      <c r="T560" s="88"/>
      <c r="U560" s="41"/>
      <c r="V560" s="41"/>
      <c r="W560" s="41"/>
      <c r="X560" s="41"/>
      <c r="Y560" s="41"/>
      <c r="Z560" s="41"/>
      <c r="AA560" s="41"/>
      <c r="AB560" s="41"/>
      <c r="AC560" s="41"/>
      <c r="AD560" s="41"/>
      <c r="AE560" s="41"/>
      <c r="AT560" s="20" t="s">
        <v>153</v>
      </c>
      <c r="AU560" s="20" t="s">
        <v>81</v>
      </c>
    </row>
    <row r="561" s="2" customFormat="1" ht="24.15" customHeight="1">
      <c r="A561" s="41"/>
      <c r="B561" s="42"/>
      <c r="C561" s="215" t="s">
        <v>833</v>
      </c>
      <c r="D561" s="215" t="s">
        <v>144</v>
      </c>
      <c r="E561" s="216" t="s">
        <v>834</v>
      </c>
      <c r="F561" s="217" t="s">
        <v>835</v>
      </c>
      <c r="G561" s="218" t="s">
        <v>147</v>
      </c>
      <c r="H561" s="219">
        <v>15</v>
      </c>
      <c r="I561" s="220"/>
      <c r="J561" s="221">
        <f>ROUND(I561*H561,2)</f>
        <v>0</v>
      </c>
      <c r="K561" s="217" t="s">
        <v>148</v>
      </c>
      <c r="L561" s="47"/>
      <c r="M561" s="222" t="s">
        <v>19</v>
      </c>
      <c r="N561" s="223" t="s">
        <v>44</v>
      </c>
      <c r="O561" s="87"/>
      <c r="P561" s="224">
        <f>O561*H561</f>
        <v>0</v>
      </c>
      <c r="Q561" s="224">
        <v>0.0015299999999999999</v>
      </c>
      <c r="R561" s="224">
        <f>Q561*H561</f>
        <v>0.022949999999999998</v>
      </c>
      <c r="S561" s="224">
        <v>0</v>
      </c>
      <c r="T561" s="225">
        <f>S561*H561</f>
        <v>0</v>
      </c>
      <c r="U561" s="41"/>
      <c r="V561" s="41"/>
      <c r="W561" s="41"/>
      <c r="X561" s="41"/>
      <c r="Y561" s="41"/>
      <c r="Z561" s="41"/>
      <c r="AA561" s="41"/>
      <c r="AB561" s="41"/>
      <c r="AC561" s="41"/>
      <c r="AD561" s="41"/>
      <c r="AE561" s="41"/>
      <c r="AR561" s="226" t="s">
        <v>149</v>
      </c>
      <c r="AT561" s="226" t="s">
        <v>144</v>
      </c>
      <c r="AU561" s="226" t="s">
        <v>81</v>
      </c>
      <c r="AY561" s="20" t="s">
        <v>142</v>
      </c>
      <c r="BE561" s="227">
        <f>IF(N561="základní",J561,0)</f>
        <v>0</v>
      </c>
      <c r="BF561" s="227">
        <f>IF(N561="snížená",J561,0)</f>
        <v>0</v>
      </c>
      <c r="BG561" s="227">
        <f>IF(N561="zákl. přenesená",J561,0)</f>
        <v>0</v>
      </c>
      <c r="BH561" s="227">
        <f>IF(N561="sníž. přenesená",J561,0)</f>
        <v>0</v>
      </c>
      <c r="BI561" s="227">
        <f>IF(N561="nulová",J561,0)</f>
        <v>0</v>
      </c>
      <c r="BJ561" s="20" t="s">
        <v>77</v>
      </c>
      <c r="BK561" s="227">
        <f>ROUND(I561*H561,2)</f>
        <v>0</v>
      </c>
      <c r="BL561" s="20" t="s">
        <v>149</v>
      </c>
      <c r="BM561" s="226" t="s">
        <v>836</v>
      </c>
    </row>
    <row r="562" s="2" customFormat="1">
      <c r="A562" s="41"/>
      <c r="B562" s="42"/>
      <c r="C562" s="43"/>
      <c r="D562" s="228" t="s">
        <v>151</v>
      </c>
      <c r="E562" s="43"/>
      <c r="F562" s="229" t="s">
        <v>837</v>
      </c>
      <c r="G562" s="43"/>
      <c r="H562" s="43"/>
      <c r="I562" s="230"/>
      <c r="J562" s="43"/>
      <c r="K562" s="43"/>
      <c r="L562" s="47"/>
      <c r="M562" s="231"/>
      <c r="N562" s="232"/>
      <c r="O562" s="87"/>
      <c r="P562" s="87"/>
      <c r="Q562" s="87"/>
      <c r="R562" s="87"/>
      <c r="S562" s="87"/>
      <c r="T562" s="88"/>
      <c r="U562" s="41"/>
      <c r="V562" s="41"/>
      <c r="W562" s="41"/>
      <c r="X562" s="41"/>
      <c r="Y562" s="41"/>
      <c r="Z562" s="41"/>
      <c r="AA562" s="41"/>
      <c r="AB562" s="41"/>
      <c r="AC562" s="41"/>
      <c r="AD562" s="41"/>
      <c r="AE562" s="41"/>
      <c r="AT562" s="20" t="s">
        <v>151</v>
      </c>
      <c r="AU562" s="20" t="s">
        <v>81</v>
      </c>
    </row>
    <row r="563" s="2" customFormat="1">
      <c r="A563" s="41"/>
      <c r="B563" s="42"/>
      <c r="C563" s="43"/>
      <c r="D563" s="233" t="s">
        <v>153</v>
      </c>
      <c r="E563" s="43"/>
      <c r="F563" s="234" t="s">
        <v>838</v>
      </c>
      <c r="G563" s="43"/>
      <c r="H563" s="43"/>
      <c r="I563" s="230"/>
      <c r="J563" s="43"/>
      <c r="K563" s="43"/>
      <c r="L563" s="47"/>
      <c r="M563" s="231"/>
      <c r="N563" s="232"/>
      <c r="O563" s="87"/>
      <c r="P563" s="87"/>
      <c r="Q563" s="87"/>
      <c r="R563" s="87"/>
      <c r="S563" s="87"/>
      <c r="T563" s="88"/>
      <c r="U563" s="41"/>
      <c r="V563" s="41"/>
      <c r="W563" s="41"/>
      <c r="X563" s="41"/>
      <c r="Y563" s="41"/>
      <c r="Z563" s="41"/>
      <c r="AA563" s="41"/>
      <c r="AB563" s="41"/>
      <c r="AC563" s="41"/>
      <c r="AD563" s="41"/>
      <c r="AE563" s="41"/>
      <c r="AT563" s="20" t="s">
        <v>153</v>
      </c>
      <c r="AU563" s="20" t="s">
        <v>81</v>
      </c>
    </row>
    <row r="564" s="2" customFormat="1" ht="24.15" customHeight="1">
      <c r="A564" s="41"/>
      <c r="B564" s="42"/>
      <c r="C564" s="215" t="s">
        <v>839</v>
      </c>
      <c r="D564" s="215" t="s">
        <v>144</v>
      </c>
      <c r="E564" s="216" t="s">
        <v>840</v>
      </c>
      <c r="F564" s="217" t="s">
        <v>841</v>
      </c>
      <c r="G564" s="218" t="s">
        <v>147</v>
      </c>
      <c r="H564" s="219">
        <v>15</v>
      </c>
      <c r="I564" s="220"/>
      <c r="J564" s="221">
        <f>ROUND(I564*H564,2)</f>
        <v>0</v>
      </c>
      <c r="K564" s="217" t="s">
        <v>148</v>
      </c>
      <c r="L564" s="47"/>
      <c r="M564" s="222" t="s">
        <v>19</v>
      </c>
      <c r="N564" s="223" t="s">
        <v>44</v>
      </c>
      <c r="O564" s="87"/>
      <c r="P564" s="224">
        <f>O564*H564</f>
        <v>0</v>
      </c>
      <c r="Q564" s="224">
        <v>0</v>
      </c>
      <c r="R564" s="224">
        <f>Q564*H564</f>
        <v>0</v>
      </c>
      <c r="S564" s="224">
        <v>0</v>
      </c>
      <c r="T564" s="225">
        <f>S564*H564</f>
        <v>0</v>
      </c>
      <c r="U564" s="41"/>
      <c r="V564" s="41"/>
      <c r="W564" s="41"/>
      <c r="X564" s="41"/>
      <c r="Y564" s="41"/>
      <c r="Z564" s="41"/>
      <c r="AA564" s="41"/>
      <c r="AB564" s="41"/>
      <c r="AC564" s="41"/>
      <c r="AD564" s="41"/>
      <c r="AE564" s="41"/>
      <c r="AR564" s="226" t="s">
        <v>149</v>
      </c>
      <c r="AT564" s="226" t="s">
        <v>144</v>
      </c>
      <c r="AU564" s="226" t="s">
        <v>81</v>
      </c>
      <c r="AY564" s="20" t="s">
        <v>142</v>
      </c>
      <c r="BE564" s="227">
        <f>IF(N564="základní",J564,0)</f>
        <v>0</v>
      </c>
      <c r="BF564" s="227">
        <f>IF(N564="snížená",J564,0)</f>
        <v>0</v>
      </c>
      <c r="BG564" s="227">
        <f>IF(N564="zákl. přenesená",J564,0)</f>
        <v>0</v>
      </c>
      <c r="BH564" s="227">
        <f>IF(N564="sníž. přenesená",J564,0)</f>
        <v>0</v>
      </c>
      <c r="BI564" s="227">
        <f>IF(N564="nulová",J564,0)</f>
        <v>0</v>
      </c>
      <c r="BJ564" s="20" t="s">
        <v>77</v>
      </c>
      <c r="BK564" s="227">
        <f>ROUND(I564*H564,2)</f>
        <v>0</v>
      </c>
      <c r="BL564" s="20" t="s">
        <v>149</v>
      </c>
      <c r="BM564" s="226" t="s">
        <v>842</v>
      </c>
    </row>
    <row r="565" s="2" customFormat="1">
      <c r="A565" s="41"/>
      <c r="B565" s="42"/>
      <c r="C565" s="43"/>
      <c r="D565" s="228" t="s">
        <v>151</v>
      </c>
      <c r="E565" s="43"/>
      <c r="F565" s="229" t="s">
        <v>843</v>
      </c>
      <c r="G565" s="43"/>
      <c r="H565" s="43"/>
      <c r="I565" s="230"/>
      <c r="J565" s="43"/>
      <c r="K565" s="43"/>
      <c r="L565" s="47"/>
      <c r="M565" s="231"/>
      <c r="N565" s="232"/>
      <c r="O565" s="87"/>
      <c r="P565" s="87"/>
      <c r="Q565" s="87"/>
      <c r="R565" s="87"/>
      <c r="S565" s="87"/>
      <c r="T565" s="88"/>
      <c r="U565" s="41"/>
      <c r="V565" s="41"/>
      <c r="W565" s="41"/>
      <c r="X565" s="41"/>
      <c r="Y565" s="41"/>
      <c r="Z565" s="41"/>
      <c r="AA565" s="41"/>
      <c r="AB565" s="41"/>
      <c r="AC565" s="41"/>
      <c r="AD565" s="41"/>
      <c r="AE565" s="41"/>
      <c r="AT565" s="20" t="s">
        <v>151</v>
      </c>
      <c r="AU565" s="20" t="s">
        <v>81</v>
      </c>
    </row>
    <row r="566" s="2" customFormat="1">
      <c r="A566" s="41"/>
      <c r="B566" s="42"/>
      <c r="C566" s="43"/>
      <c r="D566" s="233" t="s">
        <v>153</v>
      </c>
      <c r="E566" s="43"/>
      <c r="F566" s="234" t="s">
        <v>844</v>
      </c>
      <c r="G566" s="43"/>
      <c r="H566" s="43"/>
      <c r="I566" s="230"/>
      <c r="J566" s="43"/>
      <c r="K566" s="43"/>
      <c r="L566" s="47"/>
      <c r="M566" s="231"/>
      <c r="N566" s="232"/>
      <c r="O566" s="87"/>
      <c r="P566" s="87"/>
      <c r="Q566" s="87"/>
      <c r="R566" s="87"/>
      <c r="S566" s="87"/>
      <c r="T566" s="88"/>
      <c r="U566" s="41"/>
      <c r="V566" s="41"/>
      <c r="W566" s="41"/>
      <c r="X566" s="41"/>
      <c r="Y566" s="41"/>
      <c r="Z566" s="41"/>
      <c r="AA566" s="41"/>
      <c r="AB566" s="41"/>
      <c r="AC566" s="41"/>
      <c r="AD566" s="41"/>
      <c r="AE566" s="41"/>
      <c r="AT566" s="20" t="s">
        <v>153</v>
      </c>
      <c r="AU566" s="20" t="s">
        <v>81</v>
      </c>
    </row>
    <row r="567" s="2" customFormat="1" ht="24.15" customHeight="1">
      <c r="A567" s="41"/>
      <c r="B567" s="42"/>
      <c r="C567" s="215" t="s">
        <v>224</v>
      </c>
      <c r="D567" s="215" t="s">
        <v>144</v>
      </c>
      <c r="E567" s="216" t="s">
        <v>845</v>
      </c>
      <c r="F567" s="217" t="s">
        <v>846</v>
      </c>
      <c r="G567" s="218" t="s">
        <v>147</v>
      </c>
      <c r="H567" s="219">
        <v>15</v>
      </c>
      <c r="I567" s="220"/>
      <c r="J567" s="221">
        <f>ROUND(I567*H567,2)</f>
        <v>0</v>
      </c>
      <c r="K567" s="217" t="s">
        <v>148</v>
      </c>
      <c r="L567" s="47"/>
      <c r="M567" s="222" t="s">
        <v>19</v>
      </c>
      <c r="N567" s="223" t="s">
        <v>44</v>
      </c>
      <c r="O567" s="87"/>
      <c r="P567" s="224">
        <f>O567*H567</f>
        <v>0</v>
      </c>
      <c r="Q567" s="224">
        <v>0.0020999999999999999</v>
      </c>
      <c r="R567" s="224">
        <f>Q567*H567</f>
        <v>0.0315</v>
      </c>
      <c r="S567" s="224">
        <v>0</v>
      </c>
      <c r="T567" s="225">
        <f>S567*H567</f>
        <v>0</v>
      </c>
      <c r="U567" s="41"/>
      <c r="V567" s="41"/>
      <c r="W567" s="41"/>
      <c r="X567" s="41"/>
      <c r="Y567" s="41"/>
      <c r="Z567" s="41"/>
      <c r="AA567" s="41"/>
      <c r="AB567" s="41"/>
      <c r="AC567" s="41"/>
      <c r="AD567" s="41"/>
      <c r="AE567" s="41"/>
      <c r="AR567" s="226" t="s">
        <v>149</v>
      </c>
      <c r="AT567" s="226" t="s">
        <v>144</v>
      </c>
      <c r="AU567" s="226" t="s">
        <v>81</v>
      </c>
      <c r="AY567" s="20" t="s">
        <v>142</v>
      </c>
      <c r="BE567" s="227">
        <f>IF(N567="základní",J567,0)</f>
        <v>0</v>
      </c>
      <c r="BF567" s="227">
        <f>IF(N567="snížená",J567,0)</f>
        <v>0</v>
      </c>
      <c r="BG567" s="227">
        <f>IF(N567="zákl. přenesená",J567,0)</f>
        <v>0</v>
      </c>
      <c r="BH567" s="227">
        <f>IF(N567="sníž. přenesená",J567,0)</f>
        <v>0</v>
      </c>
      <c r="BI567" s="227">
        <f>IF(N567="nulová",J567,0)</f>
        <v>0</v>
      </c>
      <c r="BJ567" s="20" t="s">
        <v>77</v>
      </c>
      <c r="BK567" s="227">
        <f>ROUND(I567*H567,2)</f>
        <v>0</v>
      </c>
      <c r="BL567" s="20" t="s">
        <v>149</v>
      </c>
      <c r="BM567" s="226" t="s">
        <v>847</v>
      </c>
    </row>
    <row r="568" s="2" customFormat="1">
      <c r="A568" s="41"/>
      <c r="B568" s="42"/>
      <c r="C568" s="43"/>
      <c r="D568" s="228" t="s">
        <v>151</v>
      </c>
      <c r="E568" s="43"/>
      <c r="F568" s="229" t="s">
        <v>848</v>
      </c>
      <c r="G568" s="43"/>
      <c r="H568" s="43"/>
      <c r="I568" s="230"/>
      <c r="J568" s="43"/>
      <c r="K568" s="43"/>
      <c r="L568" s="47"/>
      <c r="M568" s="231"/>
      <c r="N568" s="232"/>
      <c r="O568" s="87"/>
      <c r="P568" s="87"/>
      <c r="Q568" s="87"/>
      <c r="R568" s="87"/>
      <c r="S568" s="87"/>
      <c r="T568" s="88"/>
      <c r="U568" s="41"/>
      <c r="V568" s="41"/>
      <c r="W568" s="41"/>
      <c r="X568" s="41"/>
      <c r="Y568" s="41"/>
      <c r="Z568" s="41"/>
      <c r="AA568" s="41"/>
      <c r="AB568" s="41"/>
      <c r="AC568" s="41"/>
      <c r="AD568" s="41"/>
      <c r="AE568" s="41"/>
      <c r="AT568" s="20" t="s">
        <v>151</v>
      </c>
      <c r="AU568" s="20" t="s">
        <v>81</v>
      </c>
    </row>
    <row r="569" s="2" customFormat="1">
      <c r="A569" s="41"/>
      <c r="B569" s="42"/>
      <c r="C569" s="43"/>
      <c r="D569" s="233" t="s">
        <v>153</v>
      </c>
      <c r="E569" s="43"/>
      <c r="F569" s="234" t="s">
        <v>849</v>
      </c>
      <c r="G569" s="43"/>
      <c r="H569" s="43"/>
      <c r="I569" s="230"/>
      <c r="J569" s="43"/>
      <c r="K569" s="43"/>
      <c r="L569" s="47"/>
      <c r="M569" s="231"/>
      <c r="N569" s="232"/>
      <c r="O569" s="87"/>
      <c r="P569" s="87"/>
      <c r="Q569" s="87"/>
      <c r="R569" s="87"/>
      <c r="S569" s="87"/>
      <c r="T569" s="88"/>
      <c r="U569" s="41"/>
      <c r="V569" s="41"/>
      <c r="W569" s="41"/>
      <c r="X569" s="41"/>
      <c r="Y569" s="41"/>
      <c r="Z569" s="41"/>
      <c r="AA569" s="41"/>
      <c r="AB569" s="41"/>
      <c r="AC569" s="41"/>
      <c r="AD569" s="41"/>
      <c r="AE569" s="41"/>
      <c r="AT569" s="20" t="s">
        <v>153</v>
      </c>
      <c r="AU569" s="20" t="s">
        <v>81</v>
      </c>
    </row>
    <row r="570" s="2" customFormat="1" ht="24.15" customHeight="1">
      <c r="A570" s="41"/>
      <c r="B570" s="42"/>
      <c r="C570" s="215" t="s">
        <v>850</v>
      </c>
      <c r="D570" s="215" t="s">
        <v>144</v>
      </c>
      <c r="E570" s="216" t="s">
        <v>851</v>
      </c>
      <c r="F570" s="217" t="s">
        <v>852</v>
      </c>
      <c r="G570" s="218" t="s">
        <v>147</v>
      </c>
      <c r="H570" s="219">
        <v>15</v>
      </c>
      <c r="I570" s="220"/>
      <c r="J570" s="221">
        <f>ROUND(I570*H570,2)</f>
        <v>0</v>
      </c>
      <c r="K570" s="217" t="s">
        <v>148</v>
      </c>
      <c r="L570" s="47"/>
      <c r="M570" s="222" t="s">
        <v>19</v>
      </c>
      <c r="N570" s="223" t="s">
        <v>44</v>
      </c>
      <c r="O570" s="87"/>
      <c r="P570" s="224">
        <f>O570*H570</f>
        <v>0</v>
      </c>
      <c r="Q570" s="224">
        <v>0</v>
      </c>
      <c r="R570" s="224">
        <f>Q570*H570</f>
        <v>0</v>
      </c>
      <c r="S570" s="224">
        <v>0</v>
      </c>
      <c r="T570" s="225">
        <f>S570*H570</f>
        <v>0</v>
      </c>
      <c r="U570" s="41"/>
      <c r="V570" s="41"/>
      <c r="W570" s="41"/>
      <c r="X570" s="41"/>
      <c r="Y570" s="41"/>
      <c r="Z570" s="41"/>
      <c r="AA570" s="41"/>
      <c r="AB570" s="41"/>
      <c r="AC570" s="41"/>
      <c r="AD570" s="41"/>
      <c r="AE570" s="41"/>
      <c r="AR570" s="226" t="s">
        <v>149</v>
      </c>
      <c r="AT570" s="226" t="s">
        <v>144</v>
      </c>
      <c r="AU570" s="226" t="s">
        <v>81</v>
      </c>
      <c r="AY570" s="20" t="s">
        <v>142</v>
      </c>
      <c r="BE570" s="227">
        <f>IF(N570="základní",J570,0)</f>
        <v>0</v>
      </c>
      <c r="BF570" s="227">
        <f>IF(N570="snížená",J570,0)</f>
        <v>0</v>
      </c>
      <c r="BG570" s="227">
        <f>IF(N570="zákl. přenesená",J570,0)</f>
        <v>0</v>
      </c>
      <c r="BH570" s="227">
        <f>IF(N570="sníž. přenesená",J570,0)</f>
        <v>0</v>
      </c>
      <c r="BI570" s="227">
        <f>IF(N570="nulová",J570,0)</f>
        <v>0</v>
      </c>
      <c r="BJ570" s="20" t="s">
        <v>77</v>
      </c>
      <c r="BK570" s="227">
        <f>ROUND(I570*H570,2)</f>
        <v>0</v>
      </c>
      <c r="BL570" s="20" t="s">
        <v>149</v>
      </c>
      <c r="BM570" s="226" t="s">
        <v>853</v>
      </c>
    </row>
    <row r="571" s="2" customFormat="1">
      <c r="A571" s="41"/>
      <c r="B571" s="42"/>
      <c r="C571" s="43"/>
      <c r="D571" s="228" t="s">
        <v>151</v>
      </c>
      <c r="E571" s="43"/>
      <c r="F571" s="229" t="s">
        <v>854</v>
      </c>
      <c r="G571" s="43"/>
      <c r="H571" s="43"/>
      <c r="I571" s="230"/>
      <c r="J571" s="43"/>
      <c r="K571" s="43"/>
      <c r="L571" s="47"/>
      <c r="M571" s="231"/>
      <c r="N571" s="232"/>
      <c r="O571" s="87"/>
      <c r="P571" s="87"/>
      <c r="Q571" s="87"/>
      <c r="R571" s="87"/>
      <c r="S571" s="87"/>
      <c r="T571" s="88"/>
      <c r="U571" s="41"/>
      <c r="V571" s="41"/>
      <c r="W571" s="41"/>
      <c r="X571" s="41"/>
      <c r="Y571" s="41"/>
      <c r="Z571" s="41"/>
      <c r="AA571" s="41"/>
      <c r="AB571" s="41"/>
      <c r="AC571" s="41"/>
      <c r="AD571" s="41"/>
      <c r="AE571" s="41"/>
      <c r="AT571" s="20" t="s">
        <v>151</v>
      </c>
      <c r="AU571" s="20" t="s">
        <v>81</v>
      </c>
    </row>
    <row r="572" s="2" customFormat="1">
      <c r="A572" s="41"/>
      <c r="B572" s="42"/>
      <c r="C572" s="43"/>
      <c r="D572" s="233" t="s">
        <v>153</v>
      </c>
      <c r="E572" s="43"/>
      <c r="F572" s="234" t="s">
        <v>855</v>
      </c>
      <c r="G572" s="43"/>
      <c r="H572" s="43"/>
      <c r="I572" s="230"/>
      <c r="J572" s="43"/>
      <c r="K572" s="43"/>
      <c r="L572" s="47"/>
      <c r="M572" s="231"/>
      <c r="N572" s="232"/>
      <c r="O572" s="87"/>
      <c r="P572" s="87"/>
      <c r="Q572" s="87"/>
      <c r="R572" s="87"/>
      <c r="S572" s="87"/>
      <c r="T572" s="88"/>
      <c r="U572" s="41"/>
      <c r="V572" s="41"/>
      <c r="W572" s="41"/>
      <c r="X572" s="41"/>
      <c r="Y572" s="41"/>
      <c r="Z572" s="41"/>
      <c r="AA572" s="41"/>
      <c r="AB572" s="41"/>
      <c r="AC572" s="41"/>
      <c r="AD572" s="41"/>
      <c r="AE572" s="41"/>
      <c r="AT572" s="20" t="s">
        <v>153</v>
      </c>
      <c r="AU572" s="20" t="s">
        <v>81</v>
      </c>
    </row>
    <row r="573" s="2" customFormat="1" ht="24.15" customHeight="1">
      <c r="A573" s="41"/>
      <c r="B573" s="42"/>
      <c r="C573" s="215" t="s">
        <v>856</v>
      </c>
      <c r="D573" s="215" t="s">
        <v>144</v>
      </c>
      <c r="E573" s="216" t="s">
        <v>857</v>
      </c>
      <c r="F573" s="217" t="s">
        <v>858</v>
      </c>
      <c r="G573" s="218" t="s">
        <v>147</v>
      </c>
      <c r="H573" s="219">
        <v>739.5</v>
      </c>
      <c r="I573" s="220"/>
      <c r="J573" s="221">
        <f>ROUND(I573*H573,2)</f>
        <v>0</v>
      </c>
      <c r="K573" s="217" t="s">
        <v>148</v>
      </c>
      <c r="L573" s="47"/>
      <c r="M573" s="222" t="s">
        <v>19</v>
      </c>
      <c r="N573" s="223" t="s">
        <v>44</v>
      </c>
      <c r="O573" s="87"/>
      <c r="P573" s="224">
        <f>O573*H573</f>
        <v>0</v>
      </c>
      <c r="Q573" s="224">
        <v>0</v>
      </c>
      <c r="R573" s="224">
        <f>Q573*H573</f>
        <v>0</v>
      </c>
      <c r="S573" s="224">
        <v>0</v>
      </c>
      <c r="T573" s="225">
        <f>S573*H573</f>
        <v>0</v>
      </c>
      <c r="U573" s="41"/>
      <c r="V573" s="41"/>
      <c r="W573" s="41"/>
      <c r="X573" s="41"/>
      <c r="Y573" s="41"/>
      <c r="Z573" s="41"/>
      <c r="AA573" s="41"/>
      <c r="AB573" s="41"/>
      <c r="AC573" s="41"/>
      <c r="AD573" s="41"/>
      <c r="AE573" s="41"/>
      <c r="AR573" s="226" t="s">
        <v>149</v>
      </c>
      <c r="AT573" s="226" t="s">
        <v>144</v>
      </c>
      <c r="AU573" s="226" t="s">
        <v>81</v>
      </c>
      <c r="AY573" s="20" t="s">
        <v>142</v>
      </c>
      <c r="BE573" s="227">
        <f>IF(N573="základní",J573,0)</f>
        <v>0</v>
      </c>
      <c r="BF573" s="227">
        <f>IF(N573="snížená",J573,0)</f>
        <v>0</v>
      </c>
      <c r="BG573" s="227">
        <f>IF(N573="zákl. přenesená",J573,0)</f>
        <v>0</v>
      </c>
      <c r="BH573" s="227">
        <f>IF(N573="sníž. přenesená",J573,0)</f>
        <v>0</v>
      </c>
      <c r="BI573" s="227">
        <f>IF(N573="nulová",J573,0)</f>
        <v>0</v>
      </c>
      <c r="BJ573" s="20" t="s">
        <v>77</v>
      </c>
      <c r="BK573" s="227">
        <f>ROUND(I573*H573,2)</f>
        <v>0</v>
      </c>
      <c r="BL573" s="20" t="s">
        <v>149</v>
      </c>
      <c r="BM573" s="226" t="s">
        <v>859</v>
      </c>
    </row>
    <row r="574" s="2" customFormat="1">
      <c r="A574" s="41"/>
      <c r="B574" s="42"/>
      <c r="C574" s="43"/>
      <c r="D574" s="228" t="s">
        <v>151</v>
      </c>
      <c r="E574" s="43"/>
      <c r="F574" s="229" t="s">
        <v>860</v>
      </c>
      <c r="G574" s="43"/>
      <c r="H574" s="43"/>
      <c r="I574" s="230"/>
      <c r="J574" s="43"/>
      <c r="K574" s="43"/>
      <c r="L574" s="47"/>
      <c r="M574" s="231"/>
      <c r="N574" s="232"/>
      <c r="O574" s="87"/>
      <c r="P574" s="87"/>
      <c r="Q574" s="87"/>
      <c r="R574" s="87"/>
      <c r="S574" s="87"/>
      <c r="T574" s="88"/>
      <c r="U574" s="41"/>
      <c r="V574" s="41"/>
      <c r="W574" s="41"/>
      <c r="X574" s="41"/>
      <c r="Y574" s="41"/>
      <c r="Z574" s="41"/>
      <c r="AA574" s="41"/>
      <c r="AB574" s="41"/>
      <c r="AC574" s="41"/>
      <c r="AD574" s="41"/>
      <c r="AE574" s="41"/>
      <c r="AT574" s="20" t="s">
        <v>151</v>
      </c>
      <c r="AU574" s="20" t="s">
        <v>81</v>
      </c>
    </row>
    <row r="575" s="2" customFormat="1">
      <c r="A575" s="41"/>
      <c r="B575" s="42"/>
      <c r="C575" s="43"/>
      <c r="D575" s="233" t="s">
        <v>153</v>
      </c>
      <c r="E575" s="43"/>
      <c r="F575" s="234" t="s">
        <v>861</v>
      </c>
      <c r="G575" s="43"/>
      <c r="H575" s="43"/>
      <c r="I575" s="230"/>
      <c r="J575" s="43"/>
      <c r="K575" s="43"/>
      <c r="L575" s="47"/>
      <c r="M575" s="231"/>
      <c r="N575" s="232"/>
      <c r="O575" s="87"/>
      <c r="P575" s="87"/>
      <c r="Q575" s="87"/>
      <c r="R575" s="87"/>
      <c r="S575" s="87"/>
      <c r="T575" s="88"/>
      <c r="U575" s="41"/>
      <c r="V575" s="41"/>
      <c r="W575" s="41"/>
      <c r="X575" s="41"/>
      <c r="Y575" s="41"/>
      <c r="Z575" s="41"/>
      <c r="AA575" s="41"/>
      <c r="AB575" s="41"/>
      <c r="AC575" s="41"/>
      <c r="AD575" s="41"/>
      <c r="AE575" s="41"/>
      <c r="AT575" s="20" t="s">
        <v>153</v>
      </c>
      <c r="AU575" s="20" t="s">
        <v>81</v>
      </c>
    </row>
    <row r="576" s="2" customFormat="1" ht="24.15" customHeight="1">
      <c r="A576" s="41"/>
      <c r="B576" s="42"/>
      <c r="C576" s="215" t="s">
        <v>862</v>
      </c>
      <c r="D576" s="215" t="s">
        <v>144</v>
      </c>
      <c r="E576" s="216" t="s">
        <v>863</v>
      </c>
      <c r="F576" s="217" t="s">
        <v>864</v>
      </c>
      <c r="G576" s="218" t="s">
        <v>147</v>
      </c>
      <c r="H576" s="219">
        <v>1479</v>
      </c>
      <c r="I576" s="220"/>
      <c r="J576" s="221">
        <f>ROUND(I576*H576,2)</f>
        <v>0</v>
      </c>
      <c r="K576" s="217" t="s">
        <v>148</v>
      </c>
      <c r="L576" s="47"/>
      <c r="M576" s="222" t="s">
        <v>19</v>
      </c>
      <c r="N576" s="223" t="s">
        <v>44</v>
      </c>
      <c r="O576" s="87"/>
      <c r="P576" s="224">
        <f>O576*H576</f>
        <v>0</v>
      </c>
      <c r="Q576" s="224">
        <v>0</v>
      </c>
      <c r="R576" s="224">
        <f>Q576*H576</f>
        <v>0</v>
      </c>
      <c r="S576" s="224">
        <v>0</v>
      </c>
      <c r="T576" s="225">
        <f>S576*H576</f>
        <v>0</v>
      </c>
      <c r="U576" s="41"/>
      <c r="V576" s="41"/>
      <c r="W576" s="41"/>
      <c r="X576" s="41"/>
      <c r="Y576" s="41"/>
      <c r="Z576" s="41"/>
      <c r="AA576" s="41"/>
      <c r="AB576" s="41"/>
      <c r="AC576" s="41"/>
      <c r="AD576" s="41"/>
      <c r="AE576" s="41"/>
      <c r="AR576" s="226" t="s">
        <v>149</v>
      </c>
      <c r="AT576" s="226" t="s">
        <v>144</v>
      </c>
      <c r="AU576" s="226" t="s">
        <v>81</v>
      </c>
      <c r="AY576" s="20" t="s">
        <v>142</v>
      </c>
      <c r="BE576" s="227">
        <f>IF(N576="základní",J576,0)</f>
        <v>0</v>
      </c>
      <c r="BF576" s="227">
        <f>IF(N576="snížená",J576,0)</f>
        <v>0</v>
      </c>
      <c r="BG576" s="227">
        <f>IF(N576="zákl. přenesená",J576,0)</f>
        <v>0</v>
      </c>
      <c r="BH576" s="227">
        <f>IF(N576="sníž. přenesená",J576,0)</f>
        <v>0</v>
      </c>
      <c r="BI576" s="227">
        <f>IF(N576="nulová",J576,0)</f>
        <v>0</v>
      </c>
      <c r="BJ576" s="20" t="s">
        <v>77</v>
      </c>
      <c r="BK576" s="227">
        <f>ROUND(I576*H576,2)</f>
        <v>0</v>
      </c>
      <c r="BL576" s="20" t="s">
        <v>149</v>
      </c>
      <c r="BM576" s="226" t="s">
        <v>865</v>
      </c>
    </row>
    <row r="577" s="2" customFormat="1">
      <c r="A577" s="41"/>
      <c r="B577" s="42"/>
      <c r="C577" s="43"/>
      <c r="D577" s="228" t="s">
        <v>151</v>
      </c>
      <c r="E577" s="43"/>
      <c r="F577" s="229" t="s">
        <v>866</v>
      </c>
      <c r="G577" s="43"/>
      <c r="H577" s="43"/>
      <c r="I577" s="230"/>
      <c r="J577" s="43"/>
      <c r="K577" s="43"/>
      <c r="L577" s="47"/>
      <c r="M577" s="231"/>
      <c r="N577" s="232"/>
      <c r="O577" s="87"/>
      <c r="P577" s="87"/>
      <c r="Q577" s="87"/>
      <c r="R577" s="87"/>
      <c r="S577" s="87"/>
      <c r="T577" s="88"/>
      <c r="U577" s="41"/>
      <c r="V577" s="41"/>
      <c r="W577" s="41"/>
      <c r="X577" s="41"/>
      <c r="Y577" s="41"/>
      <c r="Z577" s="41"/>
      <c r="AA577" s="41"/>
      <c r="AB577" s="41"/>
      <c r="AC577" s="41"/>
      <c r="AD577" s="41"/>
      <c r="AE577" s="41"/>
      <c r="AT577" s="20" t="s">
        <v>151</v>
      </c>
      <c r="AU577" s="20" t="s">
        <v>81</v>
      </c>
    </row>
    <row r="578" s="2" customFormat="1">
      <c r="A578" s="41"/>
      <c r="B578" s="42"/>
      <c r="C578" s="43"/>
      <c r="D578" s="233" t="s">
        <v>153</v>
      </c>
      <c r="E578" s="43"/>
      <c r="F578" s="234" t="s">
        <v>867</v>
      </c>
      <c r="G578" s="43"/>
      <c r="H578" s="43"/>
      <c r="I578" s="230"/>
      <c r="J578" s="43"/>
      <c r="K578" s="43"/>
      <c r="L578" s="47"/>
      <c r="M578" s="231"/>
      <c r="N578" s="232"/>
      <c r="O578" s="87"/>
      <c r="P578" s="87"/>
      <c r="Q578" s="87"/>
      <c r="R578" s="87"/>
      <c r="S578" s="87"/>
      <c r="T578" s="88"/>
      <c r="U578" s="41"/>
      <c r="V578" s="41"/>
      <c r="W578" s="41"/>
      <c r="X578" s="41"/>
      <c r="Y578" s="41"/>
      <c r="Z578" s="41"/>
      <c r="AA578" s="41"/>
      <c r="AB578" s="41"/>
      <c r="AC578" s="41"/>
      <c r="AD578" s="41"/>
      <c r="AE578" s="41"/>
      <c r="AT578" s="20" t="s">
        <v>153</v>
      </c>
      <c r="AU578" s="20" t="s">
        <v>81</v>
      </c>
    </row>
    <row r="579" s="14" customFormat="1">
      <c r="A579" s="14"/>
      <c r="B579" s="245"/>
      <c r="C579" s="246"/>
      <c r="D579" s="228" t="s">
        <v>173</v>
      </c>
      <c r="E579" s="246"/>
      <c r="F579" s="248" t="s">
        <v>868</v>
      </c>
      <c r="G579" s="246"/>
      <c r="H579" s="249">
        <v>1479</v>
      </c>
      <c r="I579" s="250"/>
      <c r="J579" s="246"/>
      <c r="K579" s="246"/>
      <c r="L579" s="251"/>
      <c r="M579" s="252"/>
      <c r="N579" s="253"/>
      <c r="O579" s="253"/>
      <c r="P579" s="253"/>
      <c r="Q579" s="253"/>
      <c r="R579" s="253"/>
      <c r="S579" s="253"/>
      <c r="T579" s="254"/>
      <c r="U579" s="14"/>
      <c r="V579" s="14"/>
      <c r="W579" s="14"/>
      <c r="X579" s="14"/>
      <c r="Y579" s="14"/>
      <c r="Z579" s="14"/>
      <c r="AA579" s="14"/>
      <c r="AB579" s="14"/>
      <c r="AC579" s="14"/>
      <c r="AD579" s="14"/>
      <c r="AE579" s="14"/>
      <c r="AT579" s="255" t="s">
        <v>173</v>
      </c>
      <c r="AU579" s="255" t="s">
        <v>81</v>
      </c>
      <c r="AV579" s="14" t="s">
        <v>81</v>
      </c>
      <c r="AW579" s="14" t="s">
        <v>4</v>
      </c>
      <c r="AX579" s="14" t="s">
        <v>77</v>
      </c>
      <c r="AY579" s="255" t="s">
        <v>142</v>
      </c>
    </row>
    <row r="580" s="2" customFormat="1" ht="24.15" customHeight="1">
      <c r="A580" s="41"/>
      <c r="B580" s="42"/>
      <c r="C580" s="215" t="s">
        <v>869</v>
      </c>
      <c r="D580" s="215" t="s">
        <v>144</v>
      </c>
      <c r="E580" s="216" t="s">
        <v>870</v>
      </c>
      <c r="F580" s="217" t="s">
        <v>871</v>
      </c>
      <c r="G580" s="218" t="s">
        <v>169</v>
      </c>
      <c r="H580" s="219">
        <v>37.799999999999997</v>
      </c>
      <c r="I580" s="220"/>
      <c r="J580" s="221">
        <f>ROUND(I580*H580,2)</f>
        <v>0</v>
      </c>
      <c r="K580" s="217" t="s">
        <v>148</v>
      </c>
      <c r="L580" s="47"/>
      <c r="M580" s="222" t="s">
        <v>19</v>
      </c>
      <c r="N580" s="223" t="s">
        <v>44</v>
      </c>
      <c r="O580" s="87"/>
      <c r="P580" s="224">
        <f>O580*H580</f>
        <v>0</v>
      </c>
      <c r="Q580" s="224">
        <v>0</v>
      </c>
      <c r="R580" s="224">
        <f>Q580*H580</f>
        <v>0</v>
      </c>
      <c r="S580" s="224">
        <v>0</v>
      </c>
      <c r="T580" s="225">
        <f>S580*H580</f>
        <v>0</v>
      </c>
      <c r="U580" s="41"/>
      <c r="V580" s="41"/>
      <c r="W580" s="41"/>
      <c r="X580" s="41"/>
      <c r="Y580" s="41"/>
      <c r="Z580" s="41"/>
      <c r="AA580" s="41"/>
      <c r="AB580" s="41"/>
      <c r="AC580" s="41"/>
      <c r="AD580" s="41"/>
      <c r="AE580" s="41"/>
      <c r="AR580" s="226" t="s">
        <v>149</v>
      </c>
      <c r="AT580" s="226" t="s">
        <v>144</v>
      </c>
      <c r="AU580" s="226" t="s">
        <v>81</v>
      </c>
      <c r="AY580" s="20" t="s">
        <v>142</v>
      </c>
      <c r="BE580" s="227">
        <f>IF(N580="základní",J580,0)</f>
        <v>0</v>
      </c>
      <c r="BF580" s="227">
        <f>IF(N580="snížená",J580,0)</f>
        <v>0</v>
      </c>
      <c r="BG580" s="227">
        <f>IF(N580="zákl. přenesená",J580,0)</f>
        <v>0</v>
      </c>
      <c r="BH580" s="227">
        <f>IF(N580="sníž. přenesená",J580,0)</f>
        <v>0</v>
      </c>
      <c r="BI580" s="227">
        <f>IF(N580="nulová",J580,0)</f>
        <v>0</v>
      </c>
      <c r="BJ580" s="20" t="s">
        <v>77</v>
      </c>
      <c r="BK580" s="227">
        <f>ROUND(I580*H580,2)</f>
        <v>0</v>
      </c>
      <c r="BL580" s="20" t="s">
        <v>149</v>
      </c>
      <c r="BM580" s="226" t="s">
        <v>872</v>
      </c>
    </row>
    <row r="581" s="2" customFormat="1">
      <c r="A581" s="41"/>
      <c r="B581" s="42"/>
      <c r="C581" s="43"/>
      <c r="D581" s="228" t="s">
        <v>151</v>
      </c>
      <c r="E581" s="43"/>
      <c r="F581" s="229" t="s">
        <v>873</v>
      </c>
      <c r="G581" s="43"/>
      <c r="H581" s="43"/>
      <c r="I581" s="230"/>
      <c r="J581" s="43"/>
      <c r="K581" s="43"/>
      <c r="L581" s="47"/>
      <c r="M581" s="231"/>
      <c r="N581" s="232"/>
      <c r="O581" s="87"/>
      <c r="P581" s="87"/>
      <c r="Q581" s="87"/>
      <c r="R581" s="87"/>
      <c r="S581" s="87"/>
      <c r="T581" s="88"/>
      <c r="U581" s="41"/>
      <c r="V581" s="41"/>
      <c r="W581" s="41"/>
      <c r="X581" s="41"/>
      <c r="Y581" s="41"/>
      <c r="Z581" s="41"/>
      <c r="AA581" s="41"/>
      <c r="AB581" s="41"/>
      <c r="AC581" s="41"/>
      <c r="AD581" s="41"/>
      <c r="AE581" s="41"/>
      <c r="AT581" s="20" t="s">
        <v>151</v>
      </c>
      <c r="AU581" s="20" t="s">
        <v>81</v>
      </c>
    </row>
    <row r="582" s="2" customFormat="1">
      <c r="A582" s="41"/>
      <c r="B582" s="42"/>
      <c r="C582" s="43"/>
      <c r="D582" s="233" t="s">
        <v>153</v>
      </c>
      <c r="E582" s="43"/>
      <c r="F582" s="234" t="s">
        <v>874</v>
      </c>
      <c r="G582" s="43"/>
      <c r="H582" s="43"/>
      <c r="I582" s="230"/>
      <c r="J582" s="43"/>
      <c r="K582" s="43"/>
      <c r="L582" s="47"/>
      <c r="M582" s="231"/>
      <c r="N582" s="232"/>
      <c r="O582" s="87"/>
      <c r="P582" s="87"/>
      <c r="Q582" s="87"/>
      <c r="R582" s="87"/>
      <c r="S582" s="87"/>
      <c r="T582" s="88"/>
      <c r="U582" s="41"/>
      <c r="V582" s="41"/>
      <c r="W582" s="41"/>
      <c r="X582" s="41"/>
      <c r="Y582" s="41"/>
      <c r="Z582" s="41"/>
      <c r="AA582" s="41"/>
      <c r="AB582" s="41"/>
      <c r="AC582" s="41"/>
      <c r="AD582" s="41"/>
      <c r="AE582" s="41"/>
      <c r="AT582" s="20" t="s">
        <v>153</v>
      </c>
      <c r="AU582" s="20" t="s">
        <v>81</v>
      </c>
    </row>
    <row r="583" s="14" customFormat="1">
      <c r="A583" s="14"/>
      <c r="B583" s="245"/>
      <c r="C583" s="246"/>
      <c r="D583" s="228" t="s">
        <v>173</v>
      </c>
      <c r="E583" s="247" t="s">
        <v>19</v>
      </c>
      <c r="F583" s="248" t="s">
        <v>875</v>
      </c>
      <c r="G583" s="246"/>
      <c r="H583" s="249">
        <v>37.799999999999997</v>
      </c>
      <c r="I583" s="250"/>
      <c r="J583" s="246"/>
      <c r="K583" s="246"/>
      <c r="L583" s="251"/>
      <c r="M583" s="252"/>
      <c r="N583" s="253"/>
      <c r="O583" s="253"/>
      <c r="P583" s="253"/>
      <c r="Q583" s="253"/>
      <c r="R583" s="253"/>
      <c r="S583" s="253"/>
      <c r="T583" s="254"/>
      <c r="U583" s="14"/>
      <c r="V583" s="14"/>
      <c r="W583" s="14"/>
      <c r="X583" s="14"/>
      <c r="Y583" s="14"/>
      <c r="Z583" s="14"/>
      <c r="AA583" s="14"/>
      <c r="AB583" s="14"/>
      <c r="AC583" s="14"/>
      <c r="AD583" s="14"/>
      <c r="AE583" s="14"/>
      <c r="AT583" s="255" t="s">
        <v>173</v>
      </c>
      <c r="AU583" s="255" t="s">
        <v>81</v>
      </c>
      <c r="AV583" s="14" t="s">
        <v>81</v>
      </c>
      <c r="AW583" s="14" t="s">
        <v>34</v>
      </c>
      <c r="AX583" s="14" t="s">
        <v>77</v>
      </c>
      <c r="AY583" s="255" t="s">
        <v>142</v>
      </c>
    </row>
    <row r="584" s="2" customFormat="1" ht="24.15" customHeight="1">
      <c r="A584" s="41"/>
      <c r="B584" s="42"/>
      <c r="C584" s="215" t="s">
        <v>876</v>
      </c>
      <c r="D584" s="215" t="s">
        <v>144</v>
      </c>
      <c r="E584" s="216" t="s">
        <v>877</v>
      </c>
      <c r="F584" s="217" t="s">
        <v>878</v>
      </c>
      <c r="G584" s="218" t="s">
        <v>169</v>
      </c>
      <c r="H584" s="219">
        <v>75.599999999999994</v>
      </c>
      <c r="I584" s="220"/>
      <c r="J584" s="221">
        <f>ROUND(I584*H584,2)</f>
        <v>0</v>
      </c>
      <c r="K584" s="217" t="s">
        <v>148</v>
      </c>
      <c r="L584" s="47"/>
      <c r="M584" s="222" t="s">
        <v>19</v>
      </c>
      <c r="N584" s="223" t="s">
        <v>44</v>
      </c>
      <c r="O584" s="87"/>
      <c r="P584" s="224">
        <f>O584*H584</f>
        <v>0</v>
      </c>
      <c r="Q584" s="224">
        <v>0</v>
      </c>
      <c r="R584" s="224">
        <f>Q584*H584</f>
        <v>0</v>
      </c>
      <c r="S584" s="224">
        <v>0</v>
      </c>
      <c r="T584" s="225">
        <f>S584*H584</f>
        <v>0</v>
      </c>
      <c r="U584" s="41"/>
      <c r="V584" s="41"/>
      <c r="W584" s="41"/>
      <c r="X584" s="41"/>
      <c r="Y584" s="41"/>
      <c r="Z584" s="41"/>
      <c r="AA584" s="41"/>
      <c r="AB584" s="41"/>
      <c r="AC584" s="41"/>
      <c r="AD584" s="41"/>
      <c r="AE584" s="41"/>
      <c r="AR584" s="226" t="s">
        <v>149</v>
      </c>
      <c r="AT584" s="226" t="s">
        <v>144</v>
      </c>
      <c r="AU584" s="226" t="s">
        <v>81</v>
      </c>
      <c r="AY584" s="20" t="s">
        <v>142</v>
      </c>
      <c r="BE584" s="227">
        <f>IF(N584="základní",J584,0)</f>
        <v>0</v>
      </c>
      <c r="BF584" s="227">
        <f>IF(N584="snížená",J584,0)</f>
        <v>0</v>
      </c>
      <c r="BG584" s="227">
        <f>IF(N584="zákl. přenesená",J584,0)</f>
        <v>0</v>
      </c>
      <c r="BH584" s="227">
        <f>IF(N584="sníž. přenesená",J584,0)</f>
        <v>0</v>
      </c>
      <c r="BI584" s="227">
        <f>IF(N584="nulová",J584,0)</f>
        <v>0</v>
      </c>
      <c r="BJ584" s="20" t="s">
        <v>77</v>
      </c>
      <c r="BK584" s="227">
        <f>ROUND(I584*H584,2)</f>
        <v>0</v>
      </c>
      <c r="BL584" s="20" t="s">
        <v>149</v>
      </c>
      <c r="BM584" s="226" t="s">
        <v>879</v>
      </c>
    </row>
    <row r="585" s="2" customFormat="1">
      <c r="A585" s="41"/>
      <c r="B585" s="42"/>
      <c r="C585" s="43"/>
      <c r="D585" s="228" t="s">
        <v>151</v>
      </c>
      <c r="E585" s="43"/>
      <c r="F585" s="229" t="s">
        <v>880</v>
      </c>
      <c r="G585" s="43"/>
      <c r="H585" s="43"/>
      <c r="I585" s="230"/>
      <c r="J585" s="43"/>
      <c r="K585" s="43"/>
      <c r="L585" s="47"/>
      <c r="M585" s="231"/>
      <c r="N585" s="232"/>
      <c r="O585" s="87"/>
      <c r="P585" s="87"/>
      <c r="Q585" s="87"/>
      <c r="R585" s="87"/>
      <c r="S585" s="87"/>
      <c r="T585" s="88"/>
      <c r="U585" s="41"/>
      <c r="V585" s="41"/>
      <c r="W585" s="41"/>
      <c r="X585" s="41"/>
      <c r="Y585" s="41"/>
      <c r="Z585" s="41"/>
      <c r="AA585" s="41"/>
      <c r="AB585" s="41"/>
      <c r="AC585" s="41"/>
      <c r="AD585" s="41"/>
      <c r="AE585" s="41"/>
      <c r="AT585" s="20" t="s">
        <v>151</v>
      </c>
      <c r="AU585" s="20" t="s">
        <v>81</v>
      </c>
    </row>
    <row r="586" s="2" customFormat="1">
      <c r="A586" s="41"/>
      <c r="B586" s="42"/>
      <c r="C586" s="43"/>
      <c r="D586" s="233" t="s">
        <v>153</v>
      </c>
      <c r="E586" s="43"/>
      <c r="F586" s="234" t="s">
        <v>881</v>
      </c>
      <c r="G586" s="43"/>
      <c r="H586" s="43"/>
      <c r="I586" s="230"/>
      <c r="J586" s="43"/>
      <c r="K586" s="43"/>
      <c r="L586" s="47"/>
      <c r="M586" s="231"/>
      <c r="N586" s="232"/>
      <c r="O586" s="87"/>
      <c r="P586" s="87"/>
      <c r="Q586" s="87"/>
      <c r="R586" s="87"/>
      <c r="S586" s="87"/>
      <c r="T586" s="88"/>
      <c r="U586" s="41"/>
      <c r="V586" s="41"/>
      <c r="W586" s="41"/>
      <c r="X586" s="41"/>
      <c r="Y586" s="41"/>
      <c r="Z586" s="41"/>
      <c r="AA586" s="41"/>
      <c r="AB586" s="41"/>
      <c r="AC586" s="41"/>
      <c r="AD586" s="41"/>
      <c r="AE586" s="41"/>
      <c r="AT586" s="20" t="s">
        <v>153</v>
      </c>
      <c r="AU586" s="20" t="s">
        <v>81</v>
      </c>
    </row>
    <row r="587" s="14" customFormat="1">
      <c r="A587" s="14"/>
      <c r="B587" s="245"/>
      <c r="C587" s="246"/>
      <c r="D587" s="228" t="s">
        <v>173</v>
      </c>
      <c r="E587" s="246"/>
      <c r="F587" s="248" t="s">
        <v>882</v>
      </c>
      <c r="G587" s="246"/>
      <c r="H587" s="249">
        <v>75.599999999999994</v>
      </c>
      <c r="I587" s="250"/>
      <c r="J587" s="246"/>
      <c r="K587" s="246"/>
      <c r="L587" s="251"/>
      <c r="M587" s="252"/>
      <c r="N587" s="253"/>
      <c r="O587" s="253"/>
      <c r="P587" s="253"/>
      <c r="Q587" s="253"/>
      <c r="R587" s="253"/>
      <c r="S587" s="253"/>
      <c r="T587" s="254"/>
      <c r="U587" s="14"/>
      <c r="V587" s="14"/>
      <c r="W587" s="14"/>
      <c r="X587" s="14"/>
      <c r="Y587" s="14"/>
      <c r="Z587" s="14"/>
      <c r="AA587" s="14"/>
      <c r="AB587" s="14"/>
      <c r="AC587" s="14"/>
      <c r="AD587" s="14"/>
      <c r="AE587" s="14"/>
      <c r="AT587" s="255" t="s">
        <v>173</v>
      </c>
      <c r="AU587" s="255" t="s">
        <v>81</v>
      </c>
      <c r="AV587" s="14" t="s">
        <v>81</v>
      </c>
      <c r="AW587" s="14" t="s">
        <v>4</v>
      </c>
      <c r="AX587" s="14" t="s">
        <v>77</v>
      </c>
      <c r="AY587" s="255" t="s">
        <v>142</v>
      </c>
    </row>
    <row r="588" s="2" customFormat="1" ht="16.5" customHeight="1">
      <c r="A588" s="41"/>
      <c r="B588" s="42"/>
      <c r="C588" s="215" t="s">
        <v>883</v>
      </c>
      <c r="D588" s="215" t="s">
        <v>144</v>
      </c>
      <c r="E588" s="216" t="s">
        <v>270</v>
      </c>
      <c r="F588" s="217" t="s">
        <v>884</v>
      </c>
      <c r="G588" s="218" t="s">
        <v>716</v>
      </c>
      <c r="H588" s="219">
        <v>1</v>
      </c>
      <c r="I588" s="220"/>
      <c r="J588" s="221">
        <f>ROUND(I588*H588,2)</f>
        <v>0</v>
      </c>
      <c r="K588" s="217" t="s">
        <v>19</v>
      </c>
      <c r="L588" s="47"/>
      <c r="M588" s="222" t="s">
        <v>19</v>
      </c>
      <c r="N588" s="223" t="s">
        <v>44</v>
      </c>
      <c r="O588" s="87"/>
      <c r="P588" s="224">
        <f>O588*H588</f>
        <v>0</v>
      </c>
      <c r="Q588" s="224">
        <v>0</v>
      </c>
      <c r="R588" s="224">
        <f>Q588*H588</f>
        <v>0</v>
      </c>
      <c r="S588" s="224">
        <v>0</v>
      </c>
      <c r="T588" s="225">
        <f>S588*H588</f>
        <v>0</v>
      </c>
      <c r="U588" s="41"/>
      <c r="V588" s="41"/>
      <c r="W588" s="41"/>
      <c r="X588" s="41"/>
      <c r="Y588" s="41"/>
      <c r="Z588" s="41"/>
      <c r="AA588" s="41"/>
      <c r="AB588" s="41"/>
      <c r="AC588" s="41"/>
      <c r="AD588" s="41"/>
      <c r="AE588" s="41"/>
      <c r="AR588" s="226" t="s">
        <v>149</v>
      </c>
      <c r="AT588" s="226" t="s">
        <v>144</v>
      </c>
      <c r="AU588" s="226" t="s">
        <v>81</v>
      </c>
      <c r="AY588" s="20" t="s">
        <v>142</v>
      </c>
      <c r="BE588" s="227">
        <f>IF(N588="základní",J588,0)</f>
        <v>0</v>
      </c>
      <c r="BF588" s="227">
        <f>IF(N588="snížená",J588,0)</f>
        <v>0</v>
      </c>
      <c r="BG588" s="227">
        <f>IF(N588="zákl. přenesená",J588,0)</f>
        <v>0</v>
      </c>
      <c r="BH588" s="227">
        <f>IF(N588="sníž. přenesená",J588,0)</f>
        <v>0</v>
      </c>
      <c r="BI588" s="227">
        <f>IF(N588="nulová",J588,0)</f>
        <v>0</v>
      </c>
      <c r="BJ588" s="20" t="s">
        <v>77</v>
      </c>
      <c r="BK588" s="227">
        <f>ROUND(I588*H588,2)</f>
        <v>0</v>
      </c>
      <c r="BL588" s="20" t="s">
        <v>149</v>
      </c>
      <c r="BM588" s="226" t="s">
        <v>885</v>
      </c>
    </row>
    <row r="589" s="2" customFormat="1">
      <c r="A589" s="41"/>
      <c r="B589" s="42"/>
      <c r="C589" s="43"/>
      <c r="D589" s="228" t="s">
        <v>151</v>
      </c>
      <c r="E589" s="43"/>
      <c r="F589" s="229" t="s">
        <v>884</v>
      </c>
      <c r="G589" s="43"/>
      <c r="H589" s="43"/>
      <c r="I589" s="230"/>
      <c r="J589" s="43"/>
      <c r="K589" s="43"/>
      <c r="L589" s="47"/>
      <c r="M589" s="231"/>
      <c r="N589" s="232"/>
      <c r="O589" s="87"/>
      <c r="P589" s="87"/>
      <c r="Q589" s="87"/>
      <c r="R589" s="87"/>
      <c r="S589" s="87"/>
      <c r="T589" s="88"/>
      <c r="U589" s="41"/>
      <c r="V589" s="41"/>
      <c r="W589" s="41"/>
      <c r="X589" s="41"/>
      <c r="Y589" s="41"/>
      <c r="Z589" s="41"/>
      <c r="AA589" s="41"/>
      <c r="AB589" s="41"/>
      <c r="AC589" s="41"/>
      <c r="AD589" s="41"/>
      <c r="AE589" s="41"/>
      <c r="AT589" s="20" t="s">
        <v>151</v>
      </c>
      <c r="AU589" s="20" t="s">
        <v>81</v>
      </c>
    </row>
    <row r="590" s="2" customFormat="1" ht="16.5" customHeight="1">
      <c r="A590" s="41"/>
      <c r="B590" s="42"/>
      <c r="C590" s="215" t="s">
        <v>886</v>
      </c>
      <c r="D590" s="215" t="s">
        <v>144</v>
      </c>
      <c r="E590" s="216" t="s">
        <v>887</v>
      </c>
      <c r="F590" s="217" t="s">
        <v>888</v>
      </c>
      <c r="G590" s="218" t="s">
        <v>716</v>
      </c>
      <c r="H590" s="219">
        <v>1</v>
      </c>
      <c r="I590" s="220"/>
      <c r="J590" s="221">
        <f>ROUND(I590*H590,2)</f>
        <v>0</v>
      </c>
      <c r="K590" s="217" t="s">
        <v>19</v>
      </c>
      <c r="L590" s="47"/>
      <c r="M590" s="222" t="s">
        <v>19</v>
      </c>
      <c r="N590" s="223" t="s">
        <v>44</v>
      </c>
      <c r="O590" s="87"/>
      <c r="P590" s="224">
        <f>O590*H590</f>
        <v>0</v>
      </c>
      <c r="Q590" s="224">
        <v>0</v>
      </c>
      <c r="R590" s="224">
        <f>Q590*H590</f>
        <v>0</v>
      </c>
      <c r="S590" s="224">
        <v>0</v>
      </c>
      <c r="T590" s="225">
        <f>S590*H590</f>
        <v>0</v>
      </c>
      <c r="U590" s="41"/>
      <c r="V590" s="41"/>
      <c r="W590" s="41"/>
      <c r="X590" s="41"/>
      <c r="Y590" s="41"/>
      <c r="Z590" s="41"/>
      <c r="AA590" s="41"/>
      <c r="AB590" s="41"/>
      <c r="AC590" s="41"/>
      <c r="AD590" s="41"/>
      <c r="AE590" s="41"/>
      <c r="AR590" s="226" t="s">
        <v>149</v>
      </c>
      <c r="AT590" s="226" t="s">
        <v>144</v>
      </c>
      <c r="AU590" s="226" t="s">
        <v>81</v>
      </c>
      <c r="AY590" s="20" t="s">
        <v>142</v>
      </c>
      <c r="BE590" s="227">
        <f>IF(N590="základní",J590,0)</f>
        <v>0</v>
      </c>
      <c r="BF590" s="227">
        <f>IF(N590="snížená",J590,0)</f>
        <v>0</v>
      </c>
      <c r="BG590" s="227">
        <f>IF(N590="zákl. přenesená",J590,0)</f>
        <v>0</v>
      </c>
      <c r="BH590" s="227">
        <f>IF(N590="sníž. přenesená",J590,0)</f>
        <v>0</v>
      </c>
      <c r="BI590" s="227">
        <f>IF(N590="nulová",J590,0)</f>
        <v>0</v>
      </c>
      <c r="BJ590" s="20" t="s">
        <v>77</v>
      </c>
      <c r="BK590" s="227">
        <f>ROUND(I590*H590,2)</f>
        <v>0</v>
      </c>
      <c r="BL590" s="20" t="s">
        <v>149</v>
      </c>
      <c r="BM590" s="226" t="s">
        <v>889</v>
      </c>
    </row>
    <row r="591" s="2" customFormat="1">
      <c r="A591" s="41"/>
      <c r="B591" s="42"/>
      <c r="C591" s="43"/>
      <c r="D591" s="228" t="s">
        <v>151</v>
      </c>
      <c r="E591" s="43"/>
      <c r="F591" s="229" t="s">
        <v>888</v>
      </c>
      <c r="G591" s="43"/>
      <c r="H591" s="43"/>
      <c r="I591" s="230"/>
      <c r="J591" s="43"/>
      <c r="K591" s="43"/>
      <c r="L591" s="47"/>
      <c r="M591" s="231"/>
      <c r="N591" s="232"/>
      <c r="O591" s="87"/>
      <c r="P591" s="87"/>
      <c r="Q591" s="87"/>
      <c r="R591" s="87"/>
      <c r="S591" s="87"/>
      <c r="T591" s="88"/>
      <c r="U591" s="41"/>
      <c r="V591" s="41"/>
      <c r="W591" s="41"/>
      <c r="X591" s="41"/>
      <c r="Y591" s="41"/>
      <c r="Z591" s="41"/>
      <c r="AA591" s="41"/>
      <c r="AB591" s="41"/>
      <c r="AC591" s="41"/>
      <c r="AD591" s="41"/>
      <c r="AE591" s="41"/>
      <c r="AT591" s="20" t="s">
        <v>151</v>
      </c>
      <c r="AU591" s="20" t="s">
        <v>81</v>
      </c>
    </row>
    <row r="592" s="12" customFormat="1" ht="22.8" customHeight="1">
      <c r="A592" s="12"/>
      <c r="B592" s="199"/>
      <c r="C592" s="200"/>
      <c r="D592" s="201" t="s">
        <v>72</v>
      </c>
      <c r="E592" s="213" t="s">
        <v>890</v>
      </c>
      <c r="F592" s="213" t="s">
        <v>891</v>
      </c>
      <c r="G592" s="200"/>
      <c r="H592" s="200"/>
      <c r="I592" s="203"/>
      <c r="J592" s="214">
        <f>BK592</f>
        <v>0</v>
      </c>
      <c r="K592" s="200"/>
      <c r="L592" s="205"/>
      <c r="M592" s="206"/>
      <c r="N592" s="207"/>
      <c r="O592" s="207"/>
      <c r="P592" s="208">
        <f>SUM(P593:P619)</f>
        <v>0</v>
      </c>
      <c r="Q592" s="207"/>
      <c r="R592" s="208">
        <f>SUM(R593:R619)</f>
        <v>0</v>
      </c>
      <c r="S592" s="207"/>
      <c r="T592" s="209">
        <f>SUM(T593:T619)</f>
        <v>0</v>
      </c>
      <c r="U592" s="12"/>
      <c r="V592" s="12"/>
      <c r="W592" s="12"/>
      <c r="X592" s="12"/>
      <c r="Y592" s="12"/>
      <c r="Z592" s="12"/>
      <c r="AA592" s="12"/>
      <c r="AB592" s="12"/>
      <c r="AC592" s="12"/>
      <c r="AD592" s="12"/>
      <c r="AE592" s="12"/>
      <c r="AR592" s="210" t="s">
        <v>77</v>
      </c>
      <c r="AT592" s="211" t="s">
        <v>72</v>
      </c>
      <c r="AU592" s="211" t="s">
        <v>77</v>
      </c>
      <c r="AY592" s="210" t="s">
        <v>142</v>
      </c>
      <c r="BK592" s="212">
        <f>SUM(BK593:BK619)</f>
        <v>0</v>
      </c>
    </row>
    <row r="593" s="2" customFormat="1" ht="24.15" customHeight="1">
      <c r="A593" s="41"/>
      <c r="B593" s="42"/>
      <c r="C593" s="215" t="s">
        <v>892</v>
      </c>
      <c r="D593" s="215" t="s">
        <v>144</v>
      </c>
      <c r="E593" s="216" t="s">
        <v>893</v>
      </c>
      <c r="F593" s="217" t="s">
        <v>894</v>
      </c>
      <c r="G593" s="218" t="s">
        <v>206</v>
      </c>
      <c r="H593" s="219">
        <v>150.09</v>
      </c>
      <c r="I593" s="220"/>
      <c r="J593" s="221">
        <f>ROUND(I593*H593,2)</f>
        <v>0</v>
      </c>
      <c r="K593" s="217" t="s">
        <v>148</v>
      </c>
      <c r="L593" s="47"/>
      <c r="M593" s="222" t="s">
        <v>19</v>
      </c>
      <c r="N593" s="223" t="s">
        <v>44</v>
      </c>
      <c r="O593" s="87"/>
      <c r="P593" s="224">
        <f>O593*H593</f>
        <v>0</v>
      </c>
      <c r="Q593" s="224">
        <v>0</v>
      </c>
      <c r="R593" s="224">
        <f>Q593*H593</f>
        <v>0</v>
      </c>
      <c r="S593" s="224">
        <v>0</v>
      </c>
      <c r="T593" s="225">
        <f>S593*H593</f>
        <v>0</v>
      </c>
      <c r="U593" s="41"/>
      <c r="V593" s="41"/>
      <c r="W593" s="41"/>
      <c r="X593" s="41"/>
      <c r="Y593" s="41"/>
      <c r="Z593" s="41"/>
      <c r="AA593" s="41"/>
      <c r="AB593" s="41"/>
      <c r="AC593" s="41"/>
      <c r="AD593" s="41"/>
      <c r="AE593" s="41"/>
      <c r="AR593" s="226" t="s">
        <v>149</v>
      </c>
      <c r="AT593" s="226" t="s">
        <v>144</v>
      </c>
      <c r="AU593" s="226" t="s">
        <v>81</v>
      </c>
      <c r="AY593" s="20" t="s">
        <v>142</v>
      </c>
      <c r="BE593" s="227">
        <f>IF(N593="základní",J593,0)</f>
        <v>0</v>
      </c>
      <c r="BF593" s="227">
        <f>IF(N593="snížená",J593,0)</f>
        <v>0</v>
      </c>
      <c r="BG593" s="227">
        <f>IF(N593="zákl. přenesená",J593,0)</f>
        <v>0</v>
      </c>
      <c r="BH593" s="227">
        <f>IF(N593="sníž. přenesená",J593,0)</f>
        <v>0</v>
      </c>
      <c r="BI593" s="227">
        <f>IF(N593="nulová",J593,0)</f>
        <v>0</v>
      </c>
      <c r="BJ593" s="20" t="s">
        <v>77</v>
      </c>
      <c r="BK593" s="227">
        <f>ROUND(I593*H593,2)</f>
        <v>0</v>
      </c>
      <c r="BL593" s="20" t="s">
        <v>149</v>
      </c>
      <c r="BM593" s="226" t="s">
        <v>895</v>
      </c>
    </row>
    <row r="594" s="2" customFormat="1">
      <c r="A594" s="41"/>
      <c r="B594" s="42"/>
      <c r="C594" s="43"/>
      <c r="D594" s="228" t="s">
        <v>151</v>
      </c>
      <c r="E594" s="43"/>
      <c r="F594" s="229" t="s">
        <v>896</v>
      </c>
      <c r="G594" s="43"/>
      <c r="H594" s="43"/>
      <c r="I594" s="230"/>
      <c r="J594" s="43"/>
      <c r="K594" s="43"/>
      <c r="L594" s="47"/>
      <c r="M594" s="231"/>
      <c r="N594" s="232"/>
      <c r="O594" s="87"/>
      <c r="P594" s="87"/>
      <c r="Q594" s="87"/>
      <c r="R594" s="87"/>
      <c r="S594" s="87"/>
      <c r="T594" s="88"/>
      <c r="U594" s="41"/>
      <c r="V594" s="41"/>
      <c r="W594" s="41"/>
      <c r="X594" s="41"/>
      <c r="Y594" s="41"/>
      <c r="Z594" s="41"/>
      <c r="AA594" s="41"/>
      <c r="AB594" s="41"/>
      <c r="AC594" s="41"/>
      <c r="AD594" s="41"/>
      <c r="AE594" s="41"/>
      <c r="AT594" s="20" t="s">
        <v>151</v>
      </c>
      <c r="AU594" s="20" t="s">
        <v>81</v>
      </c>
    </row>
    <row r="595" s="2" customFormat="1">
      <c r="A595" s="41"/>
      <c r="B595" s="42"/>
      <c r="C595" s="43"/>
      <c r="D595" s="233" t="s">
        <v>153</v>
      </c>
      <c r="E595" s="43"/>
      <c r="F595" s="234" t="s">
        <v>897</v>
      </c>
      <c r="G595" s="43"/>
      <c r="H595" s="43"/>
      <c r="I595" s="230"/>
      <c r="J595" s="43"/>
      <c r="K595" s="43"/>
      <c r="L595" s="47"/>
      <c r="M595" s="231"/>
      <c r="N595" s="232"/>
      <c r="O595" s="87"/>
      <c r="P595" s="87"/>
      <c r="Q595" s="87"/>
      <c r="R595" s="87"/>
      <c r="S595" s="87"/>
      <c r="T595" s="88"/>
      <c r="U595" s="41"/>
      <c r="V595" s="41"/>
      <c r="W595" s="41"/>
      <c r="X595" s="41"/>
      <c r="Y595" s="41"/>
      <c r="Z595" s="41"/>
      <c r="AA595" s="41"/>
      <c r="AB595" s="41"/>
      <c r="AC595" s="41"/>
      <c r="AD595" s="41"/>
      <c r="AE595" s="41"/>
      <c r="AT595" s="20" t="s">
        <v>153</v>
      </c>
      <c r="AU595" s="20" t="s">
        <v>81</v>
      </c>
    </row>
    <row r="596" s="2" customFormat="1" ht="33" customHeight="1">
      <c r="A596" s="41"/>
      <c r="B596" s="42"/>
      <c r="C596" s="215" t="s">
        <v>898</v>
      </c>
      <c r="D596" s="215" t="s">
        <v>144</v>
      </c>
      <c r="E596" s="216" t="s">
        <v>899</v>
      </c>
      <c r="F596" s="217" t="s">
        <v>900</v>
      </c>
      <c r="G596" s="218" t="s">
        <v>206</v>
      </c>
      <c r="H596" s="219">
        <v>150.09</v>
      </c>
      <c r="I596" s="220"/>
      <c r="J596" s="221">
        <f>ROUND(I596*H596,2)</f>
        <v>0</v>
      </c>
      <c r="K596" s="217" t="s">
        <v>148</v>
      </c>
      <c r="L596" s="47"/>
      <c r="M596" s="222" t="s">
        <v>19</v>
      </c>
      <c r="N596" s="223" t="s">
        <v>44</v>
      </c>
      <c r="O596" s="87"/>
      <c r="P596" s="224">
        <f>O596*H596</f>
        <v>0</v>
      </c>
      <c r="Q596" s="224">
        <v>0</v>
      </c>
      <c r="R596" s="224">
        <f>Q596*H596</f>
        <v>0</v>
      </c>
      <c r="S596" s="224">
        <v>0</v>
      </c>
      <c r="T596" s="225">
        <f>S596*H596</f>
        <v>0</v>
      </c>
      <c r="U596" s="41"/>
      <c r="V596" s="41"/>
      <c r="W596" s="41"/>
      <c r="X596" s="41"/>
      <c r="Y596" s="41"/>
      <c r="Z596" s="41"/>
      <c r="AA596" s="41"/>
      <c r="AB596" s="41"/>
      <c r="AC596" s="41"/>
      <c r="AD596" s="41"/>
      <c r="AE596" s="41"/>
      <c r="AR596" s="226" t="s">
        <v>149</v>
      </c>
      <c r="AT596" s="226" t="s">
        <v>144</v>
      </c>
      <c r="AU596" s="226" t="s">
        <v>81</v>
      </c>
      <c r="AY596" s="20" t="s">
        <v>142</v>
      </c>
      <c r="BE596" s="227">
        <f>IF(N596="základní",J596,0)</f>
        <v>0</v>
      </c>
      <c r="BF596" s="227">
        <f>IF(N596="snížená",J596,0)</f>
        <v>0</v>
      </c>
      <c r="BG596" s="227">
        <f>IF(N596="zákl. přenesená",J596,0)</f>
        <v>0</v>
      </c>
      <c r="BH596" s="227">
        <f>IF(N596="sníž. přenesená",J596,0)</f>
        <v>0</v>
      </c>
      <c r="BI596" s="227">
        <f>IF(N596="nulová",J596,0)</f>
        <v>0</v>
      </c>
      <c r="BJ596" s="20" t="s">
        <v>77</v>
      </c>
      <c r="BK596" s="227">
        <f>ROUND(I596*H596,2)</f>
        <v>0</v>
      </c>
      <c r="BL596" s="20" t="s">
        <v>149</v>
      </c>
      <c r="BM596" s="226" t="s">
        <v>901</v>
      </c>
    </row>
    <row r="597" s="2" customFormat="1">
      <c r="A597" s="41"/>
      <c r="B597" s="42"/>
      <c r="C597" s="43"/>
      <c r="D597" s="228" t="s">
        <v>151</v>
      </c>
      <c r="E597" s="43"/>
      <c r="F597" s="229" t="s">
        <v>902</v>
      </c>
      <c r="G597" s="43"/>
      <c r="H597" s="43"/>
      <c r="I597" s="230"/>
      <c r="J597" s="43"/>
      <c r="K597" s="43"/>
      <c r="L597" s="47"/>
      <c r="M597" s="231"/>
      <c r="N597" s="232"/>
      <c r="O597" s="87"/>
      <c r="P597" s="87"/>
      <c r="Q597" s="87"/>
      <c r="R597" s="87"/>
      <c r="S597" s="87"/>
      <c r="T597" s="88"/>
      <c r="U597" s="41"/>
      <c r="V597" s="41"/>
      <c r="W597" s="41"/>
      <c r="X597" s="41"/>
      <c r="Y597" s="41"/>
      <c r="Z597" s="41"/>
      <c r="AA597" s="41"/>
      <c r="AB597" s="41"/>
      <c r="AC597" s="41"/>
      <c r="AD597" s="41"/>
      <c r="AE597" s="41"/>
      <c r="AT597" s="20" t="s">
        <v>151</v>
      </c>
      <c r="AU597" s="20" t="s">
        <v>81</v>
      </c>
    </row>
    <row r="598" s="2" customFormat="1">
      <c r="A598" s="41"/>
      <c r="B598" s="42"/>
      <c r="C598" s="43"/>
      <c r="D598" s="233" t="s">
        <v>153</v>
      </c>
      <c r="E598" s="43"/>
      <c r="F598" s="234" t="s">
        <v>903</v>
      </c>
      <c r="G598" s="43"/>
      <c r="H598" s="43"/>
      <c r="I598" s="230"/>
      <c r="J598" s="43"/>
      <c r="K598" s="43"/>
      <c r="L598" s="47"/>
      <c r="M598" s="231"/>
      <c r="N598" s="232"/>
      <c r="O598" s="87"/>
      <c r="P598" s="87"/>
      <c r="Q598" s="87"/>
      <c r="R598" s="87"/>
      <c r="S598" s="87"/>
      <c r="T598" s="88"/>
      <c r="U598" s="41"/>
      <c r="V598" s="41"/>
      <c r="W598" s="41"/>
      <c r="X598" s="41"/>
      <c r="Y598" s="41"/>
      <c r="Z598" s="41"/>
      <c r="AA598" s="41"/>
      <c r="AB598" s="41"/>
      <c r="AC598" s="41"/>
      <c r="AD598" s="41"/>
      <c r="AE598" s="41"/>
      <c r="AT598" s="20" t="s">
        <v>153</v>
      </c>
      <c r="AU598" s="20" t="s">
        <v>81</v>
      </c>
    </row>
    <row r="599" s="2" customFormat="1" ht="24.15" customHeight="1">
      <c r="A599" s="41"/>
      <c r="B599" s="42"/>
      <c r="C599" s="215" t="s">
        <v>904</v>
      </c>
      <c r="D599" s="215" t="s">
        <v>144</v>
      </c>
      <c r="E599" s="216" t="s">
        <v>905</v>
      </c>
      <c r="F599" s="217" t="s">
        <v>906</v>
      </c>
      <c r="G599" s="218" t="s">
        <v>206</v>
      </c>
      <c r="H599" s="219">
        <v>150.09</v>
      </c>
      <c r="I599" s="220"/>
      <c r="J599" s="221">
        <f>ROUND(I599*H599,2)</f>
        <v>0</v>
      </c>
      <c r="K599" s="217" t="s">
        <v>148</v>
      </c>
      <c r="L599" s="47"/>
      <c r="M599" s="222" t="s">
        <v>19</v>
      </c>
      <c r="N599" s="223" t="s">
        <v>44</v>
      </c>
      <c r="O599" s="87"/>
      <c r="P599" s="224">
        <f>O599*H599</f>
        <v>0</v>
      </c>
      <c r="Q599" s="224">
        <v>0</v>
      </c>
      <c r="R599" s="224">
        <f>Q599*H599</f>
        <v>0</v>
      </c>
      <c r="S599" s="224">
        <v>0</v>
      </c>
      <c r="T599" s="225">
        <f>S599*H599</f>
        <v>0</v>
      </c>
      <c r="U599" s="41"/>
      <c r="V599" s="41"/>
      <c r="W599" s="41"/>
      <c r="X599" s="41"/>
      <c r="Y599" s="41"/>
      <c r="Z599" s="41"/>
      <c r="AA599" s="41"/>
      <c r="AB599" s="41"/>
      <c r="AC599" s="41"/>
      <c r="AD599" s="41"/>
      <c r="AE599" s="41"/>
      <c r="AR599" s="226" t="s">
        <v>149</v>
      </c>
      <c r="AT599" s="226" t="s">
        <v>144</v>
      </c>
      <c r="AU599" s="226" t="s">
        <v>81</v>
      </c>
      <c r="AY599" s="20" t="s">
        <v>142</v>
      </c>
      <c r="BE599" s="227">
        <f>IF(N599="základní",J599,0)</f>
        <v>0</v>
      </c>
      <c r="BF599" s="227">
        <f>IF(N599="snížená",J599,0)</f>
        <v>0</v>
      </c>
      <c r="BG599" s="227">
        <f>IF(N599="zákl. přenesená",J599,0)</f>
        <v>0</v>
      </c>
      <c r="BH599" s="227">
        <f>IF(N599="sníž. přenesená",J599,0)</f>
        <v>0</v>
      </c>
      <c r="BI599" s="227">
        <f>IF(N599="nulová",J599,0)</f>
        <v>0</v>
      </c>
      <c r="BJ599" s="20" t="s">
        <v>77</v>
      </c>
      <c r="BK599" s="227">
        <f>ROUND(I599*H599,2)</f>
        <v>0</v>
      </c>
      <c r="BL599" s="20" t="s">
        <v>149</v>
      </c>
      <c r="BM599" s="226" t="s">
        <v>907</v>
      </c>
    </row>
    <row r="600" s="2" customFormat="1">
      <c r="A600" s="41"/>
      <c r="B600" s="42"/>
      <c r="C600" s="43"/>
      <c r="D600" s="228" t="s">
        <v>151</v>
      </c>
      <c r="E600" s="43"/>
      <c r="F600" s="229" t="s">
        <v>908</v>
      </c>
      <c r="G600" s="43"/>
      <c r="H600" s="43"/>
      <c r="I600" s="230"/>
      <c r="J600" s="43"/>
      <c r="K600" s="43"/>
      <c r="L600" s="47"/>
      <c r="M600" s="231"/>
      <c r="N600" s="232"/>
      <c r="O600" s="87"/>
      <c r="P600" s="87"/>
      <c r="Q600" s="87"/>
      <c r="R600" s="87"/>
      <c r="S600" s="87"/>
      <c r="T600" s="88"/>
      <c r="U600" s="41"/>
      <c r="V600" s="41"/>
      <c r="W600" s="41"/>
      <c r="X600" s="41"/>
      <c r="Y600" s="41"/>
      <c r="Z600" s="41"/>
      <c r="AA600" s="41"/>
      <c r="AB600" s="41"/>
      <c r="AC600" s="41"/>
      <c r="AD600" s="41"/>
      <c r="AE600" s="41"/>
      <c r="AT600" s="20" t="s">
        <v>151</v>
      </c>
      <c r="AU600" s="20" t="s">
        <v>81</v>
      </c>
    </row>
    <row r="601" s="2" customFormat="1">
      <c r="A601" s="41"/>
      <c r="B601" s="42"/>
      <c r="C601" s="43"/>
      <c r="D601" s="233" t="s">
        <v>153</v>
      </c>
      <c r="E601" s="43"/>
      <c r="F601" s="234" t="s">
        <v>909</v>
      </c>
      <c r="G601" s="43"/>
      <c r="H601" s="43"/>
      <c r="I601" s="230"/>
      <c r="J601" s="43"/>
      <c r="K601" s="43"/>
      <c r="L601" s="47"/>
      <c r="M601" s="231"/>
      <c r="N601" s="232"/>
      <c r="O601" s="87"/>
      <c r="P601" s="87"/>
      <c r="Q601" s="87"/>
      <c r="R601" s="87"/>
      <c r="S601" s="87"/>
      <c r="T601" s="88"/>
      <c r="U601" s="41"/>
      <c r="V601" s="41"/>
      <c r="W601" s="41"/>
      <c r="X601" s="41"/>
      <c r="Y601" s="41"/>
      <c r="Z601" s="41"/>
      <c r="AA601" s="41"/>
      <c r="AB601" s="41"/>
      <c r="AC601" s="41"/>
      <c r="AD601" s="41"/>
      <c r="AE601" s="41"/>
      <c r="AT601" s="20" t="s">
        <v>153</v>
      </c>
      <c r="AU601" s="20" t="s">
        <v>81</v>
      </c>
    </row>
    <row r="602" s="2" customFormat="1" ht="24.15" customHeight="1">
      <c r="A602" s="41"/>
      <c r="B602" s="42"/>
      <c r="C602" s="215" t="s">
        <v>910</v>
      </c>
      <c r="D602" s="215" t="s">
        <v>144</v>
      </c>
      <c r="E602" s="216" t="s">
        <v>911</v>
      </c>
      <c r="F602" s="217" t="s">
        <v>912</v>
      </c>
      <c r="G602" s="218" t="s">
        <v>206</v>
      </c>
      <c r="H602" s="219">
        <v>2851.71</v>
      </c>
      <c r="I602" s="220"/>
      <c r="J602" s="221">
        <f>ROUND(I602*H602,2)</f>
        <v>0</v>
      </c>
      <c r="K602" s="217" t="s">
        <v>148</v>
      </c>
      <c r="L602" s="47"/>
      <c r="M602" s="222" t="s">
        <v>19</v>
      </c>
      <c r="N602" s="223" t="s">
        <v>44</v>
      </c>
      <c r="O602" s="87"/>
      <c r="P602" s="224">
        <f>O602*H602</f>
        <v>0</v>
      </c>
      <c r="Q602" s="224">
        <v>0</v>
      </c>
      <c r="R602" s="224">
        <f>Q602*H602</f>
        <v>0</v>
      </c>
      <c r="S602" s="224">
        <v>0</v>
      </c>
      <c r="T602" s="225">
        <f>S602*H602</f>
        <v>0</v>
      </c>
      <c r="U602" s="41"/>
      <c r="V602" s="41"/>
      <c r="W602" s="41"/>
      <c r="X602" s="41"/>
      <c r="Y602" s="41"/>
      <c r="Z602" s="41"/>
      <c r="AA602" s="41"/>
      <c r="AB602" s="41"/>
      <c r="AC602" s="41"/>
      <c r="AD602" s="41"/>
      <c r="AE602" s="41"/>
      <c r="AR602" s="226" t="s">
        <v>149</v>
      </c>
      <c r="AT602" s="226" t="s">
        <v>144</v>
      </c>
      <c r="AU602" s="226" t="s">
        <v>81</v>
      </c>
      <c r="AY602" s="20" t="s">
        <v>142</v>
      </c>
      <c r="BE602" s="227">
        <f>IF(N602="základní",J602,0)</f>
        <v>0</v>
      </c>
      <c r="BF602" s="227">
        <f>IF(N602="snížená",J602,0)</f>
        <v>0</v>
      </c>
      <c r="BG602" s="227">
        <f>IF(N602="zákl. přenesená",J602,0)</f>
        <v>0</v>
      </c>
      <c r="BH602" s="227">
        <f>IF(N602="sníž. přenesená",J602,0)</f>
        <v>0</v>
      </c>
      <c r="BI602" s="227">
        <f>IF(N602="nulová",J602,0)</f>
        <v>0</v>
      </c>
      <c r="BJ602" s="20" t="s">
        <v>77</v>
      </c>
      <c r="BK602" s="227">
        <f>ROUND(I602*H602,2)</f>
        <v>0</v>
      </c>
      <c r="BL602" s="20" t="s">
        <v>149</v>
      </c>
      <c r="BM602" s="226" t="s">
        <v>913</v>
      </c>
    </row>
    <row r="603" s="2" customFormat="1">
      <c r="A603" s="41"/>
      <c r="B603" s="42"/>
      <c r="C603" s="43"/>
      <c r="D603" s="228" t="s">
        <v>151</v>
      </c>
      <c r="E603" s="43"/>
      <c r="F603" s="229" t="s">
        <v>914</v>
      </c>
      <c r="G603" s="43"/>
      <c r="H603" s="43"/>
      <c r="I603" s="230"/>
      <c r="J603" s="43"/>
      <c r="K603" s="43"/>
      <c r="L603" s="47"/>
      <c r="M603" s="231"/>
      <c r="N603" s="232"/>
      <c r="O603" s="87"/>
      <c r="P603" s="87"/>
      <c r="Q603" s="87"/>
      <c r="R603" s="87"/>
      <c r="S603" s="87"/>
      <c r="T603" s="88"/>
      <c r="U603" s="41"/>
      <c r="V603" s="41"/>
      <c r="W603" s="41"/>
      <c r="X603" s="41"/>
      <c r="Y603" s="41"/>
      <c r="Z603" s="41"/>
      <c r="AA603" s="41"/>
      <c r="AB603" s="41"/>
      <c r="AC603" s="41"/>
      <c r="AD603" s="41"/>
      <c r="AE603" s="41"/>
      <c r="AT603" s="20" t="s">
        <v>151</v>
      </c>
      <c r="AU603" s="20" t="s">
        <v>81</v>
      </c>
    </row>
    <row r="604" s="2" customFormat="1">
      <c r="A604" s="41"/>
      <c r="B604" s="42"/>
      <c r="C604" s="43"/>
      <c r="D604" s="233" t="s">
        <v>153</v>
      </c>
      <c r="E604" s="43"/>
      <c r="F604" s="234" t="s">
        <v>915</v>
      </c>
      <c r="G604" s="43"/>
      <c r="H604" s="43"/>
      <c r="I604" s="230"/>
      <c r="J604" s="43"/>
      <c r="K604" s="43"/>
      <c r="L604" s="47"/>
      <c r="M604" s="231"/>
      <c r="N604" s="232"/>
      <c r="O604" s="87"/>
      <c r="P604" s="87"/>
      <c r="Q604" s="87"/>
      <c r="R604" s="87"/>
      <c r="S604" s="87"/>
      <c r="T604" s="88"/>
      <c r="U604" s="41"/>
      <c r="V604" s="41"/>
      <c r="W604" s="41"/>
      <c r="X604" s="41"/>
      <c r="Y604" s="41"/>
      <c r="Z604" s="41"/>
      <c r="AA604" s="41"/>
      <c r="AB604" s="41"/>
      <c r="AC604" s="41"/>
      <c r="AD604" s="41"/>
      <c r="AE604" s="41"/>
      <c r="AT604" s="20" t="s">
        <v>153</v>
      </c>
      <c r="AU604" s="20" t="s">
        <v>81</v>
      </c>
    </row>
    <row r="605" s="14" customFormat="1">
      <c r="A605" s="14"/>
      <c r="B605" s="245"/>
      <c r="C605" s="246"/>
      <c r="D605" s="228" t="s">
        <v>173</v>
      </c>
      <c r="E605" s="246"/>
      <c r="F605" s="248" t="s">
        <v>916</v>
      </c>
      <c r="G605" s="246"/>
      <c r="H605" s="249">
        <v>2851.71</v>
      </c>
      <c r="I605" s="250"/>
      <c r="J605" s="246"/>
      <c r="K605" s="246"/>
      <c r="L605" s="251"/>
      <c r="M605" s="252"/>
      <c r="N605" s="253"/>
      <c r="O605" s="253"/>
      <c r="P605" s="253"/>
      <c r="Q605" s="253"/>
      <c r="R605" s="253"/>
      <c r="S605" s="253"/>
      <c r="T605" s="254"/>
      <c r="U605" s="14"/>
      <c r="V605" s="14"/>
      <c r="W605" s="14"/>
      <c r="X605" s="14"/>
      <c r="Y605" s="14"/>
      <c r="Z605" s="14"/>
      <c r="AA605" s="14"/>
      <c r="AB605" s="14"/>
      <c r="AC605" s="14"/>
      <c r="AD605" s="14"/>
      <c r="AE605" s="14"/>
      <c r="AT605" s="255" t="s">
        <v>173</v>
      </c>
      <c r="AU605" s="255" t="s">
        <v>81</v>
      </c>
      <c r="AV605" s="14" t="s">
        <v>81</v>
      </c>
      <c r="AW605" s="14" t="s">
        <v>4</v>
      </c>
      <c r="AX605" s="14" t="s">
        <v>77</v>
      </c>
      <c r="AY605" s="255" t="s">
        <v>142</v>
      </c>
    </row>
    <row r="606" s="2" customFormat="1" ht="33" customHeight="1">
      <c r="A606" s="41"/>
      <c r="B606" s="42"/>
      <c r="C606" s="215" t="s">
        <v>917</v>
      </c>
      <c r="D606" s="215" t="s">
        <v>144</v>
      </c>
      <c r="E606" s="216" t="s">
        <v>918</v>
      </c>
      <c r="F606" s="217" t="s">
        <v>919</v>
      </c>
      <c r="G606" s="218" t="s">
        <v>206</v>
      </c>
      <c r="H606" s="219">
        <v>26.661999999999999</v>
      </c>
      <c r="I606" s="220"/>
      <c r="J606" s="221">
        <f>ROUND(I606*H606,2)</f>
        <v>0</v>
      </c>
      <c r="K606" s="217" t="s">
        <v>148</v>
      </c>
      <c r="L606" s="47"/>
      <c r="M606" s="222" t="s">
        <v>19</v>
      </c>
      <c r="N606" s="223" t="s">
        <v>44</v>
      </c>
      <c r="O606" s="87"/>
      <c r="P606" s="224">
        <f>O606*H606</f>
        <v>0</v>
      </c>
      <c r="Q606" s="224">
        <v>0</v>
      </c>
      <c r="R606" s="224">
        <f>Q606*H606</f>
        <v>0</v>
      </c>
      <c r="S606" s="224">
        <v>0</v>
      </c>
      <c r="T606" s="225">
        <f>S606*H606</f>
        <v>0</v>
      </c>
      <c r="U606" s="41"/>
      <c r="V606" s="41"/>
      <c r="W606" s="41"/>
      <c r="X606" s="41"/>
      <c r="Y606" s="41"/>
      <c r="Z606" s="41"/>
      <c r="AA606" s="41"/>
      <c r="AB606" s="41"/>
      <c r="AC606" s="41"/>
      <c r="AD606" s="41"/>
      <c r="AE606" s="41"/>
      <c r="AR606" s="226" t="s">
        <v>149</v>
      </c>
      <c r="AT606" s="226" t="s">
        <v>144</v>
      </c>
      <c r="AU606" s="226" t="s">
        <v>81</v>
      </c>
      <c r="AY606" s="20" t="s">
        <v>142</v>
      </c>
      <c r="BE606" s="227">
        <f>IF(N606="základní",J606,0)</f>
        <v>0</v>
      </c>
      <c r="BF606" s="227">
        <f>IF(N606="snížená",J606,0)</f>
        <v>0</v>
      </c>
      <c r="BG606" s="227">
        <f>IF(N606="zákl. přenesená",J606,0)</f>
        <v>0</v>
      </c>
      <c r="BH606" s="227">
        <f>IF(N606="sníž. přenesená",J606,0)</f>
        <v>0</v>
      </c>
      <c r="BI606" s="227">
        <f>IF(N606="nulová",J606,0)</f>
        <v>0</v>
      </c>
      <c r="BJ606" s="20" t="s">
        <v>77</v>
      </c>
      <c r="BK606" s="227">
        <f>ROUND(I606*H606,2)</f>
        <v>0</v>
      </c>
      <c r="BL606" s="20" t="s">
        <v>149</v>
      </c>
      <c r="BM606" s="226" t="s">
        <v>920</v>
      </c>
    </row>
    <row r="607" s="2" customFormat="1">
      <c r="A607" s="41"/>
      <c r="B607" s="42"/>
      <c r="C607" s="43"/>
      <c r="D607" s="228" t="s">
        <v>151</v>
      </c>
      <c r="E607" s="43"/>
      <c r="F607" s="229" t="s">
        <v>921</v>
      </c>
      <c r="G607" s="43"/>
      <c r="H607" s="43"/>
      <c r="I607" s="230"/>
      <c r="J607" s="43"/>
      <c r="K607" s="43"/>
      <c r="L607" s="47"/>
      <c r="M607" s="231"/>
      <c r="N607" s="232"/>
      <c r="O607" s="87"/>
      <c r="P607" s="87"/>
      <c r="Q607" s="87"/>
      <c r="R607" s="87"/>
      <c r="S607" s="87"/>
      <c r="T607" s="88"/>
      <c r="U607" s="41"/>
      <c r="V607" s="41"/>
      <c r="W607" s="41"/>
      <c r="X607" s="41"/>
      <c r="Y607" s="41"/>
      <c r="Z607" s="41"/>
      <c r="AA607" s="41"/>
      <c r="AB607" s="41"/>
      <c r="AC607" s="41"/>
      <c r="AD607" s="41"/>
      <c r="AE607" s="41"/>
      <c r="AT607" s="20" t="s">
        <v>151</v>
      </c>
      <c r="AU607" s="20" t="s">
        <v>81</v>
      </c>
    </row>
    <row r="608" s="2" customFormat="1">
      <c r="A608" s="41"/>
      <c r="B608" s="42"/>
      <c r="C608" s="43"/>
      <c r="D608" s="233" t="s">
        <v>153</v>
      </c>
      <c r="E608" s="43"/>
      <c r="F608" s="234" t="s">
        <v>922</v>
      </c>
      <c r="G608" s="43"/>
      <c r="H608" s="43"/>
      <c r="I608" s="230"/>
      <c r="J608" s="43"/>
      <c r="K608" s="43"/>
      <c r="L608" s="47"/>
      <c r="M608" s="231"/>
      <c r="N608" s="232"/>
      <c r="O608" s="87"/>
      <c r="P608" s="87"/>
      <c r="Q608" s="87"/>
      <c r="R608" s="87"/>
      <c r="S608" s="87"/>
      <c r="T608" s="88"/>
      <c r="U608" s="41"/>
      <c r="V608" s="41"/>
      <c r="W608" s="41"/>
      <c r="X608" s="41"/>
      <c r="Y608" s="41"/>
      <c r="Z608" s="41"/>
      <c r="AA608" s="41"/>
      <c r="AB608" s="41"/>
      <c r="AC608" s="41"/>
      <c r="AD608" s="41"/>
      <c r="AE608" s="41"/>
      <c r="AT608" s="20" t="s">
        <v>153</v>
      </c>
      <c r="AU608" s="20" t="s">
        <v>81</v>
      </c>
    </row>
    <row r="609" s="14" customFormat="1">
      <c r="A609" s="14"/>
      <c r="B609" s="245"/>
      <c r="C609" s="246"/>
      <c r="D609" s="228" t="s">
        <v>173</v>
      </c>
      <c r="E609" s="247" t="s">
        <v>19</v>
      </c>
      <c r="F609" s="248" t="s">
        <v>923</v>
      </c>
      <c r="G609" s="246"/>
      <c r="H609" s="249">
        <v>150.09</v>
      </c>
      <c r="I609" s="250"/>
      <c r="J609" s="246"/>
      <c r="K609" s="246"/>
      <c r="L609" s="251"/>
      <c r="M609" s="252"/>
      <c r="N609" s="253"/>
      <c r="O609" s="253"/>
      <c r="P609" s="253"/>
      <c r="Q609" s="253"/>
      <c r="R609" s="253"/>
      <c r="S609" s="253"/>
      <c r="T609" s="254"/>
      <c r="U609" s="14"/>
      <c r="V609" s="14"/>
      <c r="W609" s="14"/>
      <c r="X609" s="14"/>
      <c r="Y609" s="14"/>
      <c r="Z609" s="14"/>
      <c r="AA609" s="14"/>
      <c r="AB609" s="14"/>
      <c r="AC609" s="14"/>
      <c r="AD609" s="14"/>
      <c r="AE609" s="14"/>
      <c r="AT609" s="255" t="s">
        <v>173</v>
      </c>
      <c r="AU609" s="255" t="s">
        <v>81</v>
      </c>
      <c r="AV609" s="14" t="s">
        <v>81</v>
      </c>
      <c r="AW609" s="14" t="s">
        <v>34</v>
      </c>
      <c r="AX609" s="14" t="s">
        <v>73</v>
      </c>
      <c r="AY609" s="255" t="s">
        <v>142</v>
      </c>
    </row>
    <row r="610" s="14" customFormat="1">
      <c r="A610" s="14"/>
      <c r="B610" s="245"/>
      <c r="C610" s="246"/>
      <c r="D610" s="228" t="s">
        <v>173</v>
      </c>
      <c r="E610" s="247" t="s">
        <v>19</v>
      </c>
      <c r="F610" s="248" t="s">
        <v>924</v>
      </c>
      <c r="G610" s="246"/>
      <c r="H610" s="249">
        <v>-67.168000000000006</v>
      </c>
      <c r="I610" s="250"/>
      <c r="J610" s="246"/>
      <c r="K610" s="246"/>
      <c r="L610" s="251"/>
      <c r="M610" s="252"/>
      <c r="N610" s="253"/>
      <c r="O610" s="253"/>
      <c r="P610" s="253"/>
      <c r="Q610" s="253"/>
      <c r="R610" s="253"/>
      <c r="S610" s="253"/>
      <c r="T610" s="254"/>
      <c r="U610" s="14"/>
      <c r="V610" s="14"/>
      <c r="W610" s="14"/>
      <c r="X610" s="14"/>
      <c r="Y610" s="14"/>
      <c r="Z610" s="14"/>
      <c r="AA610" s="14"/>
      <c r="AB610" s="14"/>
      <c r="AC610" s="14"/>
      <c r="AD610" s="14"/>
      <c r="AE610" s="14"/>
      <c r="AT610" s="255" t="s">
        <v>173</v>
      </c>
      <c r="AU610" s="255" t="s">
        <v>81</v>
      </c>
      <c r="AV610" s="14" t="s">
        <v>81</v>
      </c>
      <c r="AW610" s="14" t="s">
        <v>34</v>
      </c>
      <c r="AX610" s="14" t="s">
        <v>73</v>
      </c>
      <c r="AY610" s="255" t="s">
        <v>142</v>
      </c>
    </row>
    <row r="611" s="14" customFormat="1">
      <c r="A611" s="14"/>
      <c r="B611" s="245"/>
      <c r="C611" s="246"/>
      <c r="D611" s="228" t="s">
        <v>173</v>
      </c>
      <c r="E611" s="247" t="s">
        <v>19</v>
      </c>
      <c r="F611" s="248" t="s">
        <v>925</v>
      </c>
      <c r="G611" s="246"/>
      <c r="H611" s="249">
        <v>-56.259999999999998</v>
      </c>
      <c r="I611" s="250"/>
      <c r="J611" s="246"/>
      <c r="K611" s="246"/>
      <c r="L611" s="251"/>
      <c r="M611" s="252"/>
      <c r="N611" s="253"/>
      <c r="O611" s="253"/>
      <c r="P611" s="253"/>
      <c r="Q611" s="253"/>
      <c r="R611" s="253"/>
      <c r="S611" s="253"/>
      <c r="T611" s="254"/>
      <c r="U611" s="14"/>
      <c r="V611" s="14"/>
      <c r="W611" s="14"/>
      <c r="X611" s="14"/>
      <c r="Y611" s="14"/>
      <c r="Z611" s="14"/>
      <c r="AA611" s="14"/>
      <c r="AB611" s="14"/>
      <c r="AC611" s="14"/>
      <c r="AD611" s="14"/>
      <c r="AE611" s="14"/>
      <c r="AT611" s="255" t="s">
        <v>173</v>
      </c>
      <c r="AU611" s="255" t="s">
        <v>81</v>
      </c>
      <c r="AV611" s="14" t="s">
        <v>81</v>
      </c>
      <c r="AW611" s="14" t="s">
        <v>34</v>
      </c>
      <c r="AX611" s="14" t="s">
        <v>73</v>
      </c>
      <c r="AY611" s="255" t="s">
        <v>142</v>
      </c>
    </row>
    <row r="612" s="15" customFormat="1">
      <c r="A612" s="15"/>
      <c r="B612" s="256"/>
      <c r="C612" s="257"/>
      <c r="D612" s="228" t="s">
        <v>173</v>
      </c>
      <c r="E612" s="258" t="s">
        <v>19</v>
      </c>
      <c r="F612" s="259" t="s">
        <v>178</v>
      </c>
      <c r="G612" s="257"/>
      <c r="H612" s="260">
        <v>26.661999999999999</v>
      </c>
      <c r="I612" s="261"/>
      <c r="J612" s="257"/>
      <c r="K612" s="257"/>
      <c r="L612" s="262"/>
      <c r="M612" s="263"/>
      <c r="N612" s="264"/>
      <c r="O612" s="264"/>
      <c r="P612" s="264"/>
      <c r="Q612" s="264"/>
      <c r="R612" s="264"/>
      <c r="S612" s="264"/>
      <c r="T612" s="265"/>
      <c r="U612" s="15"/>
      <c r="V612" s="15"/>
      <c r="W612" s="15"/>
      <c r="X612" s="15"/>
      <c r="Y612" s="15"/>
      <c r="Z612" s="15"/>
      <c r="AA612" s="15"/>
      <c r="AB612" s="15"/>
      <c r="AC612" s="15"/>
      <c r="AD612" s="15"/>
      <c r="AE612" s="15"/>
      <c r="AT612" s="266" t="s">
        <v>173</v>
      </c>
      <c r="AU612" s="266" t="s">
        <v>81</v>
      </c>
      <c r="AV612" s="15" t="s">
        <v>149</v>
      </c>
      <c r="AW612" s="15" t="s">
        <v>34</v>
      </c>
      <c r="AX612" s="15" t="s">
        <v>77</v>
      </c>
      <c r="AY612" s="266" t="s">
        <v>142</v>
      </c>
    </row>
    <row r="613" s="2" customFormat="1" ht="37.8" customHeight="1">
      <c r="A613" s="41"/>
      <c r="B613" s="42"/>
      <c r="C613" s="215" t="s">
        <v>926</v>
      </c>
      <c r="D613" s="215" t="s">
        <v>144</v>
      </c>
      <c r="E613" s="216" t="s">
        <v>927</v>
      </c>
      <c r="F613" s="217" t="s">
        <v>928</v>
      </c>
      <c r="G613" s="218" t="s">
        <v>206</v>
      </c>
      <c r="H613" s="219">
        <v>67.168000000000006</v>
      </c>
      <c r="I613" s="220"/>
      <c r="J613" s="221">
        <f>ROUND(I613*H613,2)</f>
        <v>0</v>
      </c>
      <c r="K613" s="217" t="s">
        <v>148</v>
      </c>
      <c r="L613" s="47"/>
      <c r="M613" s="222" t="s">
        <v>19</v>
      </c>
      <c r="N613" s="223" t="s">
        <v>44</v>
      </c>
      <c r="O613" s="87"/>
      <c r="P613" s="224">
        <f>O613*H613</f>
        <v>0</v>
      </c>
      <c r="Q613" s="224">
        <v>0</v>
      </c>
      <c r="R613" s="224">
        <f>Q613*H613</f>
        <v>0</v>
      </c>
      <c r="S613" s="224">
        <v>0</v>
      </c>
      <c r="T613" s="225">
        <f>S613*H613</f>
        <v>0</v>
      </c>
      <c r="U613" s="41"/>
      <c r="V613" s="41"/>
      <c r="W613" s="41"/>
      <c r="X613" s="41"/>
      <c r="Y613" s="41"/>
      <c r="Z613" s="41"/>
      <c r="AA613" s="41"/>
      <c r="AB613" s="41"/>
      <c r="AC613" s="41"/>
      <c r="AD613" s="41"/>
      <c r="AE613" s="41"/>
      <c r="AR613" s="226" t="s">
        <v>149</v>
      </c>
      <c r="AT613" s="226" t="s">
        <v>144</v>
      </c>
      <c r="AU613" s="226" t="s">
        <v>81</v>
      </c>
      <c r="AY613" s="20" t="s">
        <v>142</v>
      </c>
      <c r="BE613" s="227">
        <f>IF(N613="základní",J613,0)</f>
        <v>0</v>
      </c>
      <c r="BF613" s="227">
        <f>IF(N613="snížená",J613,0)</f>
        <v>0</v>
      </c>
      <c r="BG613" s="227">
        <f>IF(N613="zákl. přenesená",J613,0)</f>
        <v>0</v>
      </c>
      <c r="BH613" s="227">
        <f>IF(N613="sníž. přenesená",J613,0)</f>
        <v>0</v>
      </c>
      <c r="BI613" s="227">
        <f>IF(N613="nulová",J613,0)</f>
        <v>0</v>
      </c>
      <c r="BJ613" s="20" t="s">
        <v>77</v>
      </c>
      <c r="BK613" s="227">
        <f>ROUND(I613*H613,2)</f>
        <v>0</v>
      </c>
      <c r="BL613" s="20" t="s">
        <v>149</v>
      </c>
      <c r="BM613" s="226" t="s">
        <v>929</v>
      </c>
    </row>
    <row r="614" s="2" customFormat="1">
      <c r="A614" s="41"/>
      <c r="B614" s="42"/>
      <c r="C614" s="43"/>
      <c r="D614" s="228" t="s">
        <v>151</v>
      </c>
      <c r="E614" s="43"/>
      <c r="F614" s="229" t="s">
        <v>930</v>
      </c>
      <c r="G614" s="43"/>
      <c r="H614" s="43"/>
      <c r="I614" s="230"/>
      <c r="J614" s="43"/>
      <c r="K614" s="43"/>
      <c r="L614" s="47"/>
      <c r="M614" s="231"/>
      <c r="N614" s="232"/>
      <c r="O614" s="87"/>
      <c r="P614" s="87"/>
      <c r="Q614" s="87"/>
      <c r="R614" s="87"/>
      <c r="S614" s="87"/>
      <c r="T614" s="88"/>
      <c r="U614" s="41"/>
      <c r="V614" s="41"/>
      <c r="W614" s="41"/>
      <c r="X614" s="41"/>
      <c r="Y614" s="41"/>
      <c r="Z614" s="41"/>
      <c r="AA614" s="41"/>
      <c r="AB614" s="41"/>
      <c r="AC614" s="41"/>
      <c r="AD614" s="41"/>
      <c r="AE614" s="41"/>
      <c r="AT614" s="20" t="s">
        <v>151</v>
      </c>
      <c r="AU614" s="20" t="s">
        <v>81</v>
      </c>
    </row>
    <row r="615" s="2" customFormat="1">
      <c r="A615" s="41"/>
      <c r="B615" s="42"/>
      <c r="C615" s="43"/>
      <c r="D615" s="233" t="s">
        <v>153</v>
      </c>
      <c r="E615" s="43"/>
      <c r="F615" s="234" t="s">
        <v>931</v>
      </c>
      <c r="G615" s="43"/>
      <c r="H615" s="43"/>
      <c r="I615" s="230"/>
      <c r="J615" s="43"/>
      <c r="K615" s="43"/>
      <c r="L615" s="47"/>
      <c r="M615" s="231"/>
      <c r="N615" s="232"/>
      <c r="O615" s="87"/>
      <c r="P615" s="87"/>
      <c r="Q615" s="87"/>
      <c r="R615" s="87"/>
      <c r="S615" s="87"/>
      <c r="T615" s="88"/>
      <c r="U615" s="41"/>
      <c r="V615" s="41"/>
      <c r="W615" s="41"/>
      <c r="X615" s="41"/>
      <c r="Y615" s="41"/>
      <c r="Z615" s="41"/>
      <c r="AA615" s="41"/>
      <c r="AB615" s="41"/>
      <c r="AC615" s="41"/>
      <c r="AD615" s="41"/>
      <c r="AE615" s="41"/>
      <c r="AT615" s="20" t="s">
        <v>153</v>
      </c>
      <c r="AU615" s="20" t="s">
        <v>81</v>
      </c>
    </row>
    <row r="616" s="14" customFormat="1">
      <c r="A616" s="14"/>
      <c r="B616" s="245"/>
      <c r="C616" s="246"/>
      <c r="D616" s="228" t="s">
        <v>173</v>
      </c>
      <c r="E616" s="247" t="s">
        <v>19</v>
      </c>
      <c r="F616" s="248" t="s">
        <v>932</v>
      </c>
      <c r="G616" s="246"/>
      <c r="H616" s="249">
        <v>67.168000000000006</v>
      </c>
      <c r="I616" s="250"/>
      <c r="J616" s="246"/>
      <c r="K616" s="246"/>
      <c r="L616" s="251"/>
      <c r="M616" s="252"/>
      <c r="N616" s="253"/>
      <c r="O616" s="253"/>
      <c r="P616" s="253"/>
      <c r="Q616" s="253"/>
      <c r="R616" s="253"/>
      <c r="S616" s="253"/>
      <c r="T616" s="254"/>
      <c r="U616" s="14"/>
      <c r="V616" s="14"/>
      <c r="W616" s="14"/>
      <c r="X616" s="14"/>
      <c r="Y616" s="14"/>
      <c r="Z616" s="14"/>
      <c r="AA616" s="14"/>
      <c r="AB616" s="14"/>
      <c r="AC616" s="14"/>
      <c r="AD616" s="14"/>
      <c r="AE616" s="14"/>
      <c r="AT616" s="255" t="s">
        <v>173</v>
      </c>
      <c r="AU616" s="255" t="s">
        <v>81</v>
      </c>
      <c r="AV616" s="14" t="s">
        <v>81</v>
      </c>
      <c r="AW616" s="14" t="s">
        <v>34</v>
      </c>
      <c r="AX616" s="14" t="s">
        <v>77</v>
      </c>
      <c r="AY616" s="255" t="s">
        <v>142</v>
      </c>
    </row>
    <row r="617" s="2" customFormat="1" ht="44.25" customHeight="1">
      <c r="A617" s="41"/>
      <c r="B617" s="42"/>
      <c r="C617" s="215" t="s">
        <v>933</v>
      </c>
      <c r="D617" s="215" t="s">
        <v>144</v>
      </c>
      <c r="E617" s="216" t="s">
        <v>934</v>
      </c>
      <c r="F617" s="217" t="s">
        <v>208</v>
      </c>
      <c r="G617" s="218" t="s">
        <v>206</v>
      </c>
      <c r="H617" s="219">
        <v>56.259999999999998</v>
      </c>
      <c r="I617" s="220"/>
      <c r="J617" s="221">
        <f>ROUND(I617*H617,2)</f>
        <v>0</v>
      </c>
      <c r="K617" s="217" t="s">
        <v>148</v>
      </c>
      <c r="L617" s="47"/>
      <c r="M617" s="222" t="s">
        <v>19</v>
      </c>
      <c r="N617" s="223" t="s">
        <v>44</v>
      </c>
      <c r="O617" s="87"/>
      <c r="P617" s="224">
        <f>O617*H617</f>
        <v>0</v>
      </c>
      <c r="Q617" s="224">
        <v>0</v>
      </c>
      <c r="R617" s="224">
        <f>Q617*H617</f>
        <v>0</v>
      </c>
      <c r="S617" s="224">
        <v>0</v>
      </c>
      <c r="T617" s="225">
        <f>S617*H617</f>
        <v>0</v>
      </c>
      <c r="U617" s="41"/>
      <c r="V617" s="41"/>
      <c r="W617" s="41"/>
      <c r="X617" s="41"/>
      <c r="Y617" s="41"/>
      <c r="Z617" s="41"/>
      <c r="AA617" s="41"/>
      <c r="AB617" s="41"/>
      <c r="AC617" s="41"/>
      <c r="AD617" s="41"/>
      <c r="AE617" s="41"/>
      <c r="AR617" s="226" t="s">
        <v>149</v>
      </c>
      <c r="AT617" s="226" t="s">
        <v>144</v>
      </c>
      <c r="AU617" s="226" t="s">
        <v>81</v>
      </c>
      <c r="AY617" s="20" t="s">
        <v>142</v>
      </c>
      <c r="BE617" s="227">
        <f>IF(N617="základní",J617,0)</f>
        <v>0</v>
      </c>
      <c r="BF617" s="227">
        <f>IF(N617="snížená",J617,0)</f>
        <v>0</v>
      </c>
      <c r="BG617" s="227">
        <f>IF(N617="zákl. přenesená",J617,0)</f>
        <v>0</v>
      </c>
      <c r="BH617" s="227">
        <f>IF(N617="sníž. přenesená",J617,0)</f>
        <v>0</v>
      </c>
      <c r="BI617" s="227">
        <f>IF(N617="nulová",J617,0)</f>
        <v>0</v>
      </c>
      <c r="BJ617" s="20" t="s">
        <v>77</v>
      </c>
      <c r="BK617" s="227">
        <f>ROUND(I617*H617,2)</f>
        <v>0</v>
      </c>
      <c r="BL617" s="20" t="s">
        <v>149</v>
      </c>
      <c r="BM617" s="226" t="s">
        <v>935</v>
      </c>
    </row>
    <row r="618" s="2" customFormat="1">
      <c r="A618" s="41"/>
      <c r="B618" s="42"/>
      <c r="C618" s="43"/>
      <c r="D618" s="228" t="s">
        <v>151</v>
      </c>
      <c r="E618" s="43"/>
      <c r="F618" s="229" t="s">
        <v>208</v>
      </c>
      <c r="G618" s="43"/>
      <c r="H618" s="43"/>
      <c r="I618" s="230"/>
      <c r="J618" s="43"/>
      <c r="K618" s="43"/>
      <c r="L618" s="47"/>
      <c r="M618" s="231"/>
      <c r="N618" s="232"/>
      <c r="O618" s="87"/>
      <c r="P618" s="87"/>
      <c r="Q618" s="87"/>
      <c r="R618" s="87"/>
      <c r="S618" s="87"/>
      <c r="T618" s="88"/>
      <c r="U618" s="41"/>
      <c r="V618" s="41"/>
      <c r="W618" s="41"/>
      <c r="X618" s="41"/>
      <c r="Y618" s="41"/>
      <c r="Z618" s="41"/>
      <c r="AA618" s="41"/>
      <c r="AB618" s="41"/>
      <c r="AC618" s="41"/>
      <c r="AD618" s="41"/>
      <c r="AE618" s="41"/>
      <c r="AT618" s="20" t="s">
        <v>151</v>
      </c>
      <c r="AU618" s="20" t="s">
        <v>81</v>
      </c>
    </row>
    <row r="619" s="2" customFormat="1">
      <c r="A619" s="41"/>
      <c r="B619" s="42"/>
      <c r="C619" s="43"/>
      <c r="D619" s="233" t="s">
        <v>153</v>
      </c>
      <c r="E619" s="43"/>
      <c r="F619" s="234" t="s">
        <v>936</v>
      </c>
      <c r="G619" s="43"/>
      <c r="H619" s="43"/>
      <c r="I619" s="230"/>
      <c r="J619" s="43"/>
      <c r="K619" s="43"/>
      <c r="L619" s="47"/>
      <c r="M619" s="231"/>
      <c r="N619" s="232"/>
      <c r="O619" s="87"/>
      <c r="P619" s="87"/>
      <c r="Q619" s="87"/>
      <c r="R619" s="87"/>
      <c r="S619" s="87"/>
      <c r="T619" s="88"/>
      <c r="U619" s="41"/>
      <c r="V619" s="41"/>
      <c r="W619" s="41"/>
      <c r="X619" s="41"/>
      <c r="Y619" s="41"/>
      <c r="Z619" s="41"/>
      <c r="AA619" s="41"/>
      <c r="AB619" s="41"/>
      <c r="AC619" s="41"/>
      <c r="AD619" s="41"/>
      <c r="AE619" s="41"/>
      <c r="AT619" s="20" t="s">
        <v>153</v>
      </c>
      <c r="AU619" s="20" t="s">
        <v>81</v>
      </c>
    </row>
    <row r="620" s="12" customFormat="1" ht="22.8" customHeight="1">
      <c r="A620" s="12"/>
      <c r="B620" s="199"/>
      <c r="C620" s="200"/>
      <c r="D620" s="201" t="s">
        <v>72</v>
      </c>
      <c r="E620" s="213" t="s">
        <v>937</v>
      </c>
      <c r="F620" s="213" t="s">
        <v>938</v>
      </c>
      <c r="G620" s="200"/>
      <c r="H620" s="200"/>
      <c r="I620" s="203"/>
      <c r="J620" s="214">
        <f>BK620</f>
        <v>0</v>
      </c>
      <c r="K620" s="200"/>
      <c r="L620" s="205"/>
      <c r="M620" s="206"/>
      <c r="N620" s="207"/>
      <c r="O620" s="207"/>
      <c r="P620" s="208">
        <f>SUM(P621:P623)</f>
        <v>0</v>
      </c>
      <c r="Q620" s="207"/>
      <c r="R620" s="208">
        <f>SUM(R621:R623)</f>
        <v>0</v>
      </c>
      <c r="S620" s="207"/>
      <c r="T620" s="209">
        <f>SUM(T621:T623)</f>
        <v>0</v>
      </c>
      <c r="U620" s="12"/>
      <c r="V620" s="12"/>
      <c r="W620" s="12"/>
      <c r="X620" s="12"/>
      <c r="Y620" s="12"/>
      <c r="Z620" s="12"/>
      <c r="AA620" s="12"/>
      <c r="AB620" s="12"/>
      <c r="AC620" s="12"/>
      <c r="AD620" s="12"/>
      <c r="AE620" s="12"/>
      <c r="AR620" s="210" t="s">
        <v>77</v>
      </c>
      <c r="AT620" s="211" t="s">
        <v>72</v>
      </c>
      <c r="AU620" s="211" t="s">
        <v>77</v>
      </c>
      <c r="AY620" s="210" t="s">
        <v>142</v>
      </c>
      <c r="BK620" s="212">
        <f>SUM(BK621:BK623)</f>
        <v>0</v>
      </c>
    </row>
    <row r="621" s="2" customFormat="1" ht="24.15" customHeight="1">
      <c r="A621" s="41"/>
      <c r="B621" s="42"/>
      <c r="C621" s="215" t="s">
        <v>939</v>
      </c>
      <c r="D621" s="215" t="s">
        <v>144</v>
      </c>
      <c r="E621" s="216" t="s">
        <v>940</v>
      </c>
      <c r="F621" s="217" t="s">
        <v>941</v>
      </c>
      <c r="G621" s="218" t="s">
        <v>206</v>
      </c>
      <c r="H621" s="219">
        <v>296.30200000000002</v>
      </c>
      <c r="I621" s="220"/>
      <c r="J621" s="221">
        <f>ROUND(I621*H621,2)</f>
        <v>0</v>
      </c>
      <c r="K621" s="217" t="s">
        <v>148</v>
      </c>
      <c r="L621" s="47"/>
      <c r="M621" s="222" t="s">
        <v>19</v>
      </c>
      <c r="N621" s="223" t="s">
        <v>44</v>
      </c>
      <c r="O621" s="87"/>
      <c r="P621" s="224">
        <f>O621*H621</f>
        <v>0</v>
      </c>
      <c r="Q621" s="224">
        <v>0</v>
      </c>
      <c r="R621" s="224">
        <f>Q621*H621</f>
        <v>0</v>
      </c>
      <c r="S621" s="224">
        <v>0</v>
      </c>
      <c r="T621" s="225">
        <f>S621*H621</f>
        <v>0</v>
      </c>
      <c r="U621" s="41"/>
      <c r="V621" s="41"/>
      <c r="W621" s="41"/>
      <c r="X621" s="41"/>
      <c r="Y621" s="41"/>
      <c r="Z621" s="41"/>
      <c r="AA621" s="41"/>
      <c r="AB621" s="41"/>
      <c r="AC621" s="41"/>
      <c r="AD621" s="41"/>
      <c r="AE621" s="41"/>
      <c r="AR621" s="226" t="s">
        <v>149</v>
      </c>
      <c r="AT621" s="226" t="s">
        <v>144</v>
      </c>
      <c r="AU621" s="226" t="s">
        <v>81</v>
      </c>
      <c r="AY621" s="20" t="s">
        <v>142</v>
      </c>
      <c r="BE621" s="227">
        <f>IF(N621="základní",J621,0)</f>
        <v>0</v>
      </c>
      <c r="BF621" s="227">
        <f>IF(N621="snížená",J621,0)</f>
        <v>0</v>
      </c>
      <c r="BG621" s="227">
        <f>IF(N621="zákl. přenesená",J621,0)</f>
        <v>0</v>
      </c>
      <c r="BH621" s="227">
        <f>IF(N621="sníž. přenesená",J621,0)</f>
        <v>0</v>
      </c>
      <c r="BI621" s="227">
        <f>IF(N621="nulová",J621,0)</f>
        <v>0</v>
      </c>
      <c r="BJ621" s="20" t="s">
        <v>77</v>
      </c>
      <c r="BK621" s="227">
        <f>ROUND(I621*H621,2)</f>
        <v>0</v>
      </c>
      <c r="BL621" s="20" t="s">
        <v>149</v>
      </c>
      <c r="BM621" s="226" t="s">
        <v>942</v>
      </c>
    </row>
    <row r="622" s="2" customFormat="1">
      <c r="A622" s="41"/>
      <c r="B622" s="42"/>
      <c r="C622" s="43"/>
      <c r="D622" s="228" t="s">
        <v>151</v>
      </c>
      <c r="E622" s="43"/>
      <c r="F622" s="229" t="s">
        <v>943</v>
      </c>
      <c r="G622" s="43"/>
      <c r="H622" s="43"/>
      <c r="I622" s="230"/>
      <c r="J622" s="43"/>
      <c r="K622" s="43"/>
      <c r="L622" s="47"/>
      <c r="M622" s="231"/>
      <c r="N622" s="232"/>
      <c r="O622" s="87"/>
      <c r="P622" s="87"/>
      <c r="Q622" s="87"/>
      <c r="R622" s="87"/>
      <c r="S622" s="87"/>
      <c r="T622" s="88"/>
      <c r="U622" s="41"/>
      <c r="V622" s="41"/>
      <c r="W622" s="41"/>
      <c r="X622" s="41"/>
      <c r="Y622" s="41"/>
      <c r="Z622" s="41"/>
      <c r="AA622" s="41"/>
      <c r="AB622" s="41"/>
      <c r="AC622" s="41"/>
      <c r="AD622" s="41"/>
      <c r="AE622" s="41"/>
      <c r="AT622" s="20" t="s">
        <v>151</v>
      </c>
      <c r="AU622" s="20" t="s">
        <v>81</v>
      </c>
    </row>
    <row r="623" s="2" customFormat="1">
      <c r="A623" s="41"/>
      <c r="B623" s="42"/>
      <c r="C623" s="43"/>
      <c r="D623" s="233" t="s">
        <v>153</v>
      </c>
      <c r="E623" s="43"/>
      <c r="F623" s="234" t="s">
        <v>944</v>
      </c>
      <c r="G623" s="43"/>
      <c r="H623" s="43"/>
      <c r="I623" s="230"/>
      <c r="J623" s="43"/>
      <c r="K623" s="43"/>
      <c r="L623" s="47"/>
      <c r="M623" s="231"/>
      <c r="N623" s="232"/>
      <c r="O623" s="87"/>
      <c r="P623" s="87"/>
      <c r="Q623" s="87"/>
      <c r="R623" s="87"/>
      <c r="S623" s="87"/>
      <c r="T623" s="88"/>
      <c r="U623" s="41"/>
      <c r="V623" s="41"/>
      <c r="W623" s="41"/>
      <c r="X623" s="41"/>
      <c r="Y623" s="41"/>
      <c r="Z623" s="41"/>
      <c r="AA623" s="41"/>
      <c r="AB623" s="41"/>
      <c r="AC623" s="41"/>
      <c r="AD623" s="41"/>
      <c r="AE623" s="41"/>
      <c r="AT623" s="20" t="s">
        <v>153</v>
      </c>
      <c r="AU623" s="20" t="s">
        <v>81</v>
      </c>
    </row>
    <row r="624" s="12" customFormat="1" ht="25.92" customHeight="1">
      <c r="A624" s="12"/>
      <c r="B624" s="199"/>
      <c r="C624" s="200"/>
      <c r="D624" s="201" t="s">
        <v>72</v>
      </c>
      <c r="E624" s="202" t="s">
        <v>945</v>
      </c>
      <c r="F624" s="202" t="s">
        <v>946</v>
      </c>
      <c r="G624" s="200"/>
      <c r="H624" s="200"/>
      <c r="I624" s="203"/>
      <c r="J624" s="204">
        <f>BK624</f>
        <v>0</v>
      </c>
      <c r="K624" s="200"/>
      <c r="L624" s="205"/>
      <c r="M624" s="206"/>
      <c r="N624" s="207"/>
      <c r="O624" s="207"/>
      <c r="P624" s="208">
        <f>P625+P637+P652+P674+P743+P766+P780+P820</f>
        <v>0</v>
      </c>
      <c r="Q624" s="207"/>
      <c r="R624" s="208">
        <f>R625+R637+R652+R674+R743+R766+R780+R820</f>
        <v>6.4871099500000007</v>
      </c>
      <c r="S624" s="207"/>
      <c r="T624" s="209">
        <f>T625+T637+T652+T674+T743+T766+T780+T820</f>
        <v>0.88865205000000014</v>
      </c>
      <c r="U624" s="12"/>
      <c r="V624" s="12"/>
      <c r="W624" s="12"/>
      <c r="X624" s="12"/>
      <c r="Y624" s="12"/>
      <c r="Z624" s="12"/>
      <c r="AA624" s="12"/>
      <c r="AB624" s="12"/>
      <c r="AC624" s="12"/>
      <c r="AD624" s="12"/>
      <c r="AE624" s="12"/>
      <c r="AR624" s="210" t="s">
        <v>81</v>
      </c>
      <c r="AT624" s="211" t="s">
        <v>72</v>
      </c>
      <c r="AU624" s="211" t="s">
        <v>73</v>
      </c>
      <c r="AY624" s="210" t="s">
        <v>142</v>
      </c>
      <c r="BK624" s="212">
        <f>BK625+BK637+BK652+BK674+BK743+BK766+BK780+BK820</f>
        <v>0</v>
      </c>
    </row>
    <row r="625" s="12" customFormat="1" ht="22.8" customHeight="1">
      <c r="A625" s="12"/>
      <c r="B625" s="199"/>
      <c r="C625" s="200"/>
      <c r="D625" s="201" t="s">
        <v>72</v>
      </c>
      <c r="E625" s="213" t="s">
        <v>947</v>
      </c>
      <c r="F625" s="213" t="s">
        <v>948</v>
      </c>
      <c r="G625" s="200"/>
      <c r="H625" s="200"/>
      <c r="I625" s="203"/>
      <c r="J625" s="214">
        <f>BK625</f>
        <v>0</v>
      </c>
      <c r="K625" s="200"/>
      <c r="L625" s="205"/>
      <c r="M625" s="206"/>
      <c r="N625" s="207"/>
      <c r="O625" s="207"/>
      <c r="P625" s="208">
        <f>SUM(P626:P636)</f>
        <v>0</v>
      </c>
      <c r="Q625" s="207"/>
      <c r="R625" s="208">
        <f>SUM(R626:R636)</f>
        <v>0.38149020000000006</v>
      </c>
      <c r="S625" s="207"/>
      <c r="T625" s="209">
        <f>SUM(T626:T636)</f>
        <v>0</v>
      </c>
      <c r="U625" s="12"/>
      <c r="V625" s="12"/>
      <c r="W625" s="12"/>
      <c r="X625" s="12"/>
      <c r="Y625" s="12"/>
      <c r="Z625" s="12"/>
      <c r="AA625" s="12"/>
      <c r="AB625" s="12"/>
      <c r="AC625" s="12"/>
      <c r="AD625" s="12"/>
      <c r="AE625" s="12"/>
      <c r="AR625" s="210" t="s">
        <v>81</v>
      </c>
      <c r="AT625" s="211" t="s">
        <v>72</v>
      </c>
      <c r="AU625" s="211" t="s">
        <v>77</v>
      </c>
      <c r="AY625" s="210" t="s">
        <v>142</v>
      </c>
      <c r="BK625" s="212">
        <f>SUM(BK626:BK636)</f>
        <v>0</v>
      </c>
    </row>
    <row r="626" s="2" customFormat="1" ht="24.15" customHeight="1">
      <c r="A626" s="41"/>
      <c r="B626" s="42"/>
      <c r="C626" s="215" t="s">
        <v>949</v>
      </c>
      <c r="D626" s="215" t="s">
        <v>144</v>
      </c>
      <c r="E626" s="216" t="s">
        <v>950</v>
      </c>
      <c r="F626" s="217" t="s">
        <v>951</v>
      </c>
      <c r="G626" s="218" t="s">
        <v>147</v>
      </c>
      <c r="H626" s="219">
        <v>60.267000000000003</v>
      </c>
      <c r="I626" s="220"/>
      <c r="J626" s="221">
        <f>ROUND(I626*H626,2)</f>
        <v>0</v>
      </c>
      <c r="K626" s="217" t="s">
        <v>148</v>
      </c>
      <c r="L626" s="47"/>
      <c r="M626" s="222" t="s">
        <v>19</v>
      </c>
      <c r="N626" s="223" t="s">
        <v>44</v>
      </c>
      <c r="O626" s="87"/>
      <c r="P626" s="224">
        <f>O626*H626</f>
        <v>0</v>
      </c>
      <c r="Q626" s="224">
        <v>0.0060000000000000001</v>
      </c>
      <c r="R626" s="224">
        <f>Q626*H626</f>
        <v>0.36160200000000003</v>
      </c>
      <c r="S626" s="224">
        <v>0</v>
      </c>
      <c r="T626" s="225">
        <f>S626*H626</f>
        <v>0</v>
      </c>
      <c r="U626" s="41"/>
      <c r="V626" s="41"/>
      <c r="W626" s="41"/>
      <c r="X626" s="41"/>
      <c r="Y626" s="41"/>
      <c r="Z626" s="41"/>
      <c r="AA626" s="41"/>
      <c r="AB626" s="41"/>
      <c r="AC626" s="41"/>
      <c r="AD626" s="41"/>
      <c r="AE626" s="41"/>
      <c r="AR626" s="226" t="s">
        <v>249</v>
      </c>
      <c r="AT626" s="226" t="s">
        <v>144</v>
      </c>
      <c r="AU626" s="226" t="s">
        <v>81</v>
      </c>
      <c r="AY626" s="20" t="s">
        <v>142</v>
      </c>
      <c r="BE626" s="227">
        <f>IF(N626="základní",J626,0)</f>
        <v>0</v>
      </c>
      <c r="BF626" s="227">
        <f>IF(N626="snížená",J626,0)</f>
        <v>0</v>
      </c>
      <c r="BG626" s="227">
        <f>IF(N626="zákl. přenesená",J626,0)</f>
        <v>0</v>
      </c>
      <c r="BH626" s="227">
        <f>IF(N626="sníž. přenesená",J626,0)</f>
        <v>0</v>
      </c>
      <c r="BI626" s="227">
        <f>IF(N626="nulová",J626,0)</f>
        <v>0</v>
      </c>
      <c r="BJ626" s="20" t="s">
        <v>77</v>
      </c>
      <c r="BK626" s="227">
        <f>ROUND(I626*H626,2)</f>
        <v>0</v>
      </c>
      <c r="BL626" s="20" t="s">
        <v>249</v>
      </c>
      <c r="BM626" s="226" t="s">
        <v>952</v>
      </c>
    </row>
    <row r="627" s="2" customFormat="1">
      <c r="A627" s="41"/>
      <c r="B627" s="42"/>
      <c r="C627" s="43"/>
      <c r="D627" s="228" t="s">
        <v>151</v>
      </c>
      <c r="E627" s="43"/>
      <c r="F627" s="229" t="s">
        <v>953</v>
      </c>
      <c r="G627" s="43"/>
      <c r="H627" s="43"/>
      <c r="I627" s="230"/>
      <c r="J627" s="43"/>
      <c r="K627" s="43"/>
      <c r="L627" s="47"/>
      <c r="M627" s="231"/>
      <c r="N627" s="232"/>
      <c r="O627" s="87"/>
      <c r="P627" s="87"/>
      <c r="Q627" s="87"/>
      <c r="R627" s="87"/>
      <c r="S627" s="87"/>
      <c r="T627" s="88"/>
      <c r="U627" s="41"/>
      <c r="V627" s="41"/>
      <c r="W627" s="41"/>
      <c r="X627" s="41"/>
      <c r="Y627" s="41"/>
      <c r="Z627" s="41"/>
      <c r="AA627" s="41"/>
      <c r="AB627" s="41"/>
      <c r="AC627" s="41"/>
      <c r="AD627" s="41"/>
      <c r="AE627" s="41"/>
      <c r="AT627" s="20" t="s">
        <v>151</v>
      </c>
      <c r="AU627" s="20" t="s">
        <v>81</v>
      </c>
    </row>
    <row r="628" s="2" customFormat="1">
      <c r="A628" s="41"/>
      <c r="B628" s="42"/>
      <c r="C628" s="43"/>
      <c r="D628" s="233" t="s">
        <v>153</v>
      </c>
      <c r="E628" s="43"/>
      <c r="F628" s="234" t="s">
        <v>954</v>
      </c>
      <c r="G628" s="43"/>
      <c r="H628" s="43"/>
      <c r="I628" s="230"/>
      <c r="J628" s="43"/>
      <c r="K628" s="43"/>
      <c r="L628" s="47"/>
      <c r="M628" s="231"/>
      <c r="N628" s="232"/>
      <c r="O628" s="87"/>
      <c r="P628" s="87"/>
      <c r="Q628" s="87"/>
      <c r="R628" s="87"/>
      <c r="S628" s="87"/>
      <c r="T628" s="88"/>
      <c r="U628" s="41"/>
      <c r="V628" s="41"/>
      <c r="W628" s="41"/>
      <c r="X628" s="41"/>
      <c r="Y628" s="41"/>
      <c r="Z628" s="41"/>
      <c r="AA628" s="41"/>
      <c r="AB628" s="41"/>
      <c r="AC628" s="41"/>
      <c r="AD628" s="41"/>
      <c r="AE628" s="41"/>
      <c r="AT628" s="20" t="s">
        <v>153</v>
      </c>
      <c r="AU628" s="20" t="s">
        <v>81</v>
      </c>
    </row>
    <row r="629" s="13" customFormat="1">
      <c r="A629" s="13"/>
      <c r="B629" s="235"/>
      <c r="C629" s="236"/>
      <c r="D629" s="228" t="s">
        <v>173</v>
      </c>
      <c r="E629" s="237" t="s">
        <v>19</v>
      </c>
      <c r="F629" s="238" t="s">
        <v>955</v>
      </c>
      <c r="G629" s="236"/>
      <c r="H629" s="237" t="s">
        <v>19</v>
      </c>
      <c r="I629" s="239"/>
      <c r="J629" s="236"/>
      <c r="K629" s="236"/>
      <c r="L629" s="240"/>
      <c r="M629" s="241"/>
      <c r="N629" s="242"/>
      <c r="O629" s="242"/>
      <c r="P629" s="242"/>
      <c r="Q629" s="242"/>
      <c r="R629" s="242"/>
      <c r="S629" s="242"/>
      <c r="T629" s="243"/>
      <c r="U629" s="13"/>
      <c r="V629" s="13"/>
      <c r="W629" s="13"/>
      <c r="X629" s="13"/>
      <c r="Y629" s="13"/>
      <c r="Z629" s="13"/>
      <c r="AA629" s="13"/>
      <c r="AB629" s="13"/>
      <c r="AC629" s="13"/>
      <c r="AD629" s="13"/>
      <c r="AE629" s="13"/>
      <c r="AT629" s="244" t="s">
        <v>173</v>
      </c>
      <c r="AU629" s="244" t="s">
        <v>81</v>
      </c>
      <c r="AV629" s="13" t="s">
        <v>77</v>
      </c>
      <c r="AW629" s="13" t="s">
        <v>34</v>
      </c>
      <c r="AX629" s="13" t="s">
        <v>73</v>
      </c>
      <c r="AY629" s="244" t="s">
        <v>142</v>
      </c>
    </row>
    <row r="630" s="14" customFormat="1">
      <c r="A630" s="14"/>
      <c r="B630" s="245"/>
      <c r="C630" s="246"/>
      <c r="D630" s="228" t="s">
        <v>173</v>
      </c>
      <c r="E630" s="247" t="s">
        <v>19</v>
      </c>
      <c r="F630" s="248" t="s">
        <v>956</v>
      </c>
      <c r="G630" s="246"/>
      <c r="H630" s="249">
        <v>60.267000000000003</v>
      </c>
      <c r="I630" s="250"/>
      <c r="J630" s="246"/>
      <c r="K630" s="246"/>
      <c r="L630" s="251"/>
      <c r="M630" s="252"/>
      <c r="N630" s="253"/>
      <c r="O630" s="253"/>
      <c r="P630" s="253"/>
      <c r="Q630" s="253"/>
      <c r="R630" s="253"/>
      <c r="S630" s="253"/>
      <c r="T630" s="254"/>
      <c r="U630" s="14"/>
      <c r="V630" s="14"/>
      <c r="W630" s="14"/>
      <c r="X630" s="14"/>
      <c r="Y630" s="14"/>
      <c r="Z630" s="14"/>
      <c r="AA630" s="14"/>
      <c r="AB630" s="14"/>
      <c r="AC630" s="14"/>
      <c r="AD630" s="14"/>
      <c r="AE630" s="14"/>
      <c r="AT630" s="255" t="s">
        <v>173</v>
      </c>
      <c r="AU630" s="255" t="s">
        <v>81</v>
      </c>
      <c r="AV630" s="14" t="s">
        <v>81</v>
      </c>
      <c r="AW630" s="14" t="s">
        <v>34</v>
      </c>
      <c r="AX630" s="14" t="s">
        <v>77</v>
      </c>
      <c r="AY630" s="255" t="s">
        <v>142</v>
      </c>
    </row>
    <row r="631" s="2" customFormat="1" ht="21.75" customHeight="1">
      <c r="A631" s="41"/>
      <c r="B631" s="42"/>
      <c r="C631" s="267" t="s">
        <v>957</v>
      </c>
      <c r="D631" s="267" t="s">
        <v>199</v>
      </c>
      <c r="E631" s="268" t="s">
        <v>958</v>
      </c>
      <c r="F631" s="269" t="s">
        <v>959</v>
      </c>
      <c r="G631" s="270" t="s">
        <v>147</v>
      </c>
      <c r="H631" s="271">
        <v>66.293999999999997</v>
      </c>
      <c r="I631" s="272"/>
      <c r="J631" s="273">
        <f>ROUND(I631*H631,2)</f>
        <v>0</v>
      </c>
      <c r="K631" s="269" t="s">
        <v>148</v>
      </c>
      <c r="L631" s="274"/>
      <c r="M631" s="275" t="s">
        <v>19</v>
      </c>
      <c r="N631" s="276" t="s">
        <v>44</v>
      </c>
      <c r="O631" s="87"/>
      <c r="P631" s="224">
        <f>O631*H631</f>
        <v>0</v>
      </c>
      <c r="Q631" s="224">
        <v>0.00029999999999999997</v>
      </c>
      <c r="R631" s="224">
        <f>Q631*H631</f>
        <v>0.019888199999999998</v>
      </c>
      <c r="S631" s="224">
        <v>0</v>
      </c>
      <c r="T631" s="225">
        <f>S631*H631</f>
        <v>0</v>
      </c>
      <c r="U631" s="41"/>
      <c r="V631" s="41"/>
      <c r="W631" s="41"/>
      <c r="X631" s="41"/>
      <c r="Y631" s="41"/>
      <c r="Z631" s="41"/>
      <c r="AA631" s="41"/>
      <c r="AB631" s="41"/>
      <c r="AC631" s="41"/>
      <c r="AD631" s="41"/>
      <c r="AE631" s="41"/>
      <c r="AR631" s="226" t="s">
        <v>368</v>
      </c>
      <c r="AT631" s="226" t="s">
        <v>199</v>
      </c>
      <c r="AU631" s="226" t="s">
        <v>81</v>
      </c>
      <c r="AY631" s="20" t="s">
        <v>142</v>
      </c>
      <c r="BE631" s="227">
        <f>IF(N631="základní",J631,0)</f>
        <v>0</v>
      </c>
      <c r="BF631" s="227">
        <f>IF(N631="snížená",J631,0)</f>
        <v>0</v>
      </c>
      <c r="BG631" s="227">
        <f>IF(N631="zákl. přenesená",J631,0)</f>
        <v>0</v>
      </c>
      <c r="BH631" s="227">
        <f>IF(N631="sníž. přenesená",J631,0)</f>
        <v>0</v>
      </c>
      <c r="BI631" s="227">
        <f>IF(N631="nulová",J631,0)</f>
        <v>0</v>
      </c>
      <c r="BJ631" s="20" t="s">
        <v>77</v>
      </c>
      <c r="BK631" s="227">
        <f>ROUND(I631*H631,2)</f>
        <v>0</v>
      </c>
      <c r="BL631" s="20" t="s">
        <v>249</v>
      </c>
      <c r="BM631" s="226" t="s">
        <v>960</v>
      </c>
    </row>
    <row r="632" s="2" customFormat="1">
      <c r="A632" s="41"/>
      <c r="B632" s="42"/>
      <c r="C632" s="43"/>
      <c r="D632" s="228" t="s">
        <v>151</v>
      </c>
      <c r="E632" s="43"/>
      <c r="F632" s="229" t="s">
        <v>959</v>
      </c>
      <c r="G632" s="43"/>
      <c r="H632" s="43"/>
      <c r="I632" s="230"/>
      <c r="J632" s="43"/>
      <c r="K632" s="43"/>
      <c r="L632" s="47"/>
      <c r="M632" s="231"/>
      <c r="N632" s="232"/>
      <c r="O632" s="87"/>
      <c r="P632" s="87"/>
      <c r="Q632" s="87"/>
      <c r="R632" s="87"/>
      <c r="S632" s="87"/>
      <c r="T632" s="88"/>
      <c r="U632" s="41"/>
      <c r="V632" s="41"/>
      <c r="W632" s="41"/>
      <c r="X632" s="41"/>
      <c r="Y632" s="41"/>
      <c r="Z632" s="41"/>
      <c r="AA632" s="41"/>
      <c r="AB632" s="41"/>
      <c r="AC632" s="41"/>
      <c r="AD632" s="41"/>
      <c r="AE632" s="41"/>
      <c r="AT632" s="20" t="s">
        <v>151</v>
      </c>
      <c r="AU632" s="20" t="s">
        <v>81</v>
      </c>
    </row>
    <row r="633" s="14" customFormat="1">
      <c r="A633" s="14"/>
      <c r="B633" s="245"/>
      <c r="C633" s="246"/>
      <c r="D633" s="228" t="s">
        <v>173</v>
      </c>
      <c r="E633" s="246"/>
      <c r="F633" s="248" t="s">
        <v>961</v>
      </c>
      <c r="G633" s="246"/>
      <c r="H633" s="249">
        <v>66.293999999999997</v>
      </c>
      <c r="I633" s="250"/>
      <c r="J633" s="246"/>
      <c r="K633" s="246"/>
      <c r="L633" s="251"/>
      <c r="M633" s="252"/>
      <c r="N633" s="253"/>
      <c r="O633" s="253"/>
      <c r="P633" s="253"/>
      <c r="Q633" s="253"/>
      <c r="R633" s="253"/>
      <c r="S633" s="253"/>
      <c r="T633" s="254"/>
      <c r="U633" s="14"/>
      <c r="V633" s="14"/>
      <c r="W633" s="14"/>
      <c r="X633" s="14"/>
      <c r="Y633" s="14"/>
      <c r="Z633" s="14"/>
      <c r="AA633" s="14"/>
      <c r="AB633" s="14"/>
      <c r="AC633" s="14"/>
      <c r="AD633" s="14"/>
      <c r="AE633" s="14"/>
      <c r="AT633" s="255" t="s">
        <v>173</v>
      </c>
      <c r="AU633" s="255" t="s">
        <v>81</v>
      </c>
      <c r="AV633" s="14" t="s">
        <v>81</v>
      </c>
      <c r="AW633" s="14" t="s">
        <v>4</v>
      </c>
      <c r="AX633" s="14" t="s">
        <v>77</v>
      </c>
      <c r="AY633" s="255" t="s">
        <v>142</v>
      </c>
    </row>
    <row r="634" s="2" customFormat="1" ht="24.15" customHeight="1">
      <c r="A634" s="41"/>
      <c r="B634" s="42"/>
      <c r="C634" s="215" t="s">
        <v>962</v>
      </c>
      <c r="D634" s="215" t="s">
        <v>144</v>
      </c>
      <c r="E634" s="216" t="s">
        <v>963</v>
      </c>
      <c r="F634" s="217" t="s">
        <v>964</v>
      </c>
      <c r="G634" s="218" t="s">
        <v>206</v>
      </c>
      <c r="H634" s="219">
        <v>0.38100000000000001</v>
      </c>
      <c r="I634" s="220"/>
      <c r="J634" s="221">
        <f>ROUND(I634*H634,2)</f>
        <v>0</v>
      </c>
      <c r="K634" s="217" t="s">
        <v>148</v>
      </c>
      <c r="L634" s="47"/>
      <c r="M634" s="222" t="s">
        <v>19</v>
      </c>
      <c r="N634" s="223" t="s">
        <v>44</v>
      </c>
      <c r="O634" s="87"/>
      <c r="P634" s="224">
        <f>O634*H634</f>
        <v>0</v>
      </c>
      <c r="Q634" s="224">
        <v>0</v>
      </c>
      <c r="R634" s="224">
        <f>Q634*H634</f>
        <v>0</v>
      </c>
      <c r="S634" s="224">
        <v>0</v>
      </c>
      <c r="T634" s="225">
        <f>S634*H634</f>
        <v>0</v>
      </c>
      <c r="U634" s="41"/>
      <c r="V634" s="41"/>
      <c r="W634" s="41"/>
      <c r="X634" s="41"/>
      <c r="Y634" s="41"/>
      <c r="Z634" s="41"/>
      <c r="AA634" s="41"/>
      <c r="AB634" s="41"/>
      <c r="AC634" s="41"/>
      <c r="AD634" s="41"/>
      <c r="AE634" s="41"/>
      <c r="AR634" s="226" t="s">
        <v>249</v>
      </c>
      <c r="AT634" s="226" t="s">
        <v>144</v>
      </c>
      <c r="AU634" s="226" t="s">
        <v>81</v>
      </c>
      <c r="AY634" s="20" t="s">
        <v>142</v>
      </c>
      <c r="BE634" s="227">
        <f>IF(N634="základní",J634,0)</f>
        <v>0</v>
      </c>
      <c r="BF634" s="227">
        <f>IF(N634="snížená",J634,0)</f>
        <v>0</v>
      </c>
      <c r="BG634" s="227">
        <f>IF(N634="zákl. přenesená",J634,0)</f>
        <v>0</v>
      </c>
      <c r="BH634" s="227">
        <f>IF(N634="sníž. přenesená",J634,0)</f>
        <v>0</v>
      </c>
      <c r="BI634" s="227">
        <f>IF(N634="nulová",J634,0)</f>
        <v>0</v>
      </c>
      <c r="BJ634" s="20" t="s">
        <v>77</v>
      </c>
      <c r="BK634" s="227">
        <f>ROUND(I634*H634,2)</f>
        <v>0</v>
      </c>
      <c r="BL634" s="20" t="s">
        <v>249</v>
      </c>
      <c r="BM634" s="226" t="s">
        <v>965</v>
      </c>
    </row>
    <row r="635" s="2" customFormat="1">
      <c r="A635" s="41"/>
      <c r="B635" s="42"/>
      <c r="C635" s="43"/>
      <c r="D635" s="228" t="s">
        <v>151</v>
      </c>
      <c r="E635" s="43"/>
      <c r="F635" s="229" t="s">
        <v>966</v>
      </c>
      <c r="G635" s="43"/>
      <c r="H635" s="43"/>
      <c r="I635" s="230"/>
      <c r="J635" s="43"/>
      <c r="K635" s="43"/>
      <c r="L635" s="47"/>
      <c r="M635" s="231"/>
      <c r="N635" s="232"/>
      <c r="O635" s="87"/>
      <c r="P635" s="87"/>
      <c r="Q635" s="87"/>
      <c r="R635" s="87"/>
      <c r="S635" s="87"/>
      <c r="T635" s="88"/>
      <c r="U635" s="41"/>
      <c r="V635" s="41"/>
      <c r="W635" s="41"/>
      <c r="X635" s="41"/>
      <c r="Y635" s="41"/>
      <c r="Z635" s="41"/>
      <c r="AA635" s="41"/>
      <c r="AB635" s="41"/>
      <c r="AC635" s="41"/>
      <c r="AD635" s="41"/>
      <c r="AE635" s="41"/>
      <c r="AT635" s="20" t="s">
        <v>151</v>
      </c>
      <c r="AU635" s="20" t="s">
        <v>81</v>
      </c>
    </row>
    <row r="636" s="2" customFormat="1">
      <c r="A636" s="41"/>
      <c r="B636" s="42"/>
      <c r="C636" s="43"/>
      <c r="D636" s="233" t="s">
        <v>153</v>
      </c>
      <c r="E636" s="43"/>
      <c r="F636" s="234" t="s">
        <v>967</v>
      </c>
      <c r="G636" s="43"/>
      <c r="H636" s="43"/>
      <c r="I636" s="230"/>
      <c r="J636" s="43"/>
      <c r="K636" s="43"/>
      <c r="L636" s="47"/>
      <c r="M636" s="231"/>
      <c r="N636" s="232"/>
      <c r="O636" s="87"/>
      <c r="P636" s="87"/>
      <c r="Q636" s="87"/>
      <c r="R636" s="87"/>
      <c r="S636" s="87"/>
      <c r="T636" s="88"/>
      <c r="U636" s="41"/>
      <c r="V636" s="41"/>
      <c r="W636" s="41"/>
      <c r="X636" s="41"/>
      <c r="Y636" s="41"/>
      <c r="Z636" s="41"/>
      <c r="AA636" s="41"/>
      <c r="AB636" s="41"/>
      <c r="AC636" s="41"/>
      <c r="AD636" s="41"/>
      <c r="AE636" s="41"/>
      <c r="AT636" s="20" t="s">
        <v>153</v>
      </c>
      <c r="AU636" s="20" t="s">
        <v>81</v>
      </c>
    </row>
    <row r="637" s="12" customFormat="1" ht="22.8" customHeight="1">
      <c r="A637" s="12"/>
      <c r="B637" s="199"/>
      <c r="C637" s="200"/>
      <c r="D637" s="201" t="s">
        <v>72</v>
      </c>
      <c r="E637" s="213" t="s">
        <v>968</v>
      </c>
      <c r="F637" s="213" t="s">
        <v>969</v>
      </c>
      <c r="G637" s="200"/>
      <c r="H637" s="200"/>
      <c r="I637" s="203"/>
      <c r="J637" s="214">
        <f>BK637</f>
        <v>0</v>
      </c>
      <c r="K637" s="200"/>
      <c r="L637" s="205"/>
      <c r="M637" s="206"/>
      <c r="N637" s="207"/>
      <c r="O637" s="207"/>
      <c r="P637" s="208">
        <f>SUM(P638:P651)</f>
        <v>0</v>
      </c>
      <c r="Q637" s="207"/>
      <c r="R637" s="208">
        <f>SUM(R638:R651)</f>
        <v>0.80099999999999993</v>
      </c>
      <c r="S637" s="207"/>
      <c r="T637" s="209">
        <f>SUM(T638:T651)</f>
        <v>0</v>
      </c>
      <c r="U637" s="12"/>
      <c r="V637" s="12"/>
      <c r="W637" s="12"/>
      <c r="X637" s="12"/>
      <c r="Y637" s="12"/>
      <c r="Z637" s="12"/>
      <c r="AA637" s="12"/>
      <c r="AB637" s="12"/>
      <c r="AC637" s="12"/>
      <c r="AD637" s="12"/>
      <c r="AE637" s="12"/>
      <c r="AR637" s="210" t="s">
        <v>81</v>
      </c>
      <c r="AT637" s="211" t="s">
        <v>72</v>
      </c>
      <c r="AU637" s="211" t="s">
        <v>77</v>
      </c>
      <c r="AY637" s="210" t="s">
        <v>142</v>
      </c>
      <c r="BK637" s="212">
        <f>SUM(BK638:BK651)</f>
        <v>0</v>
      </c>
    </row>
    <row r="638" s="2" customFormat="1" ht="24.15" customHeight="1">
      <c r="A638" s="41"/>
      <c r="B638" s="42"/>
      <c r="C638" s="215" t="s">
        <v>970</v>
      </c>
      <c r="D638" s="215" t="s">
        <v>144</v>
      </c>
      <c r="E638" s="216" t="s">
        <v>971</v>
      </c>
      <c r="F638" s="217" t="s">
        <v>972</v>
      </c>
      <c r="G638" s="218" t="s">
        <v>147</v>
      </c>
      <c r="H638" s="219">
        <v>50</v>
      </c>
      <c r="I638" s="220"/>
      <c r="J638" s="221">
        <f>ROUND(I638*H638,2)</f>
        <v>0</v>
      </c>
      <c r="K638" s="217" t="s">
        <v>148</v>
      </c>
      <c r="L638" s="47"/>
      <c r="M638" s="222" t="s">
        <v>19</v>
      </c>
      <c r="N638" s="223" t="s">
        <v>44</v>
      </c>
      <c r="O638" s="87"/>
      <c r="P638" s="224">
        <f>O638*H638</f>
        <v>0</v>
      </c>
      <c r="Q638" s="224">
        <v>0</v>
      </c>
      <c r="R638" s="224">
        <f>Q638*H638</f>
        <v>0</v>
      </c>
      <c r="S638" s="224">
        <v>0</v>
      </c>
      <c r="T638" s="225">
        <f>S638*H638</f>
        <v>0</v>
      </c>
      <c r="U638" s="41"/>
      <c r="V638" s="41"/>
      <c r="W638" s="41"/>
      <c r="X638" s="41"/>
      <c r="Y638" s="41"/>
      <c r="Z638" s="41"/>
      <c r="AA638" s="41"/>
      <c r="AB638" s="41"/>
      <c r="AC638" s="41"/>
      <c r="AD638" s="41"/>
      <c r="AE638" s="41"/>
      <c r="AR638" s="226" t="s">
        <v>249</v>
      </c>
      <c r="AT638" s="226" t="s">
        <v>144</v>
      </c>
      <c r="AU638" s="226" t="s">
        <v>81</v>
      </c>
      <c r="AY638" s="20" t="s">
        <v>142</v>
      </c>
      <c r="BE638" s="227">
        <f>IF(N638="základní",J638,0)</f>
        <v>0</v>
      </c>
      <c r="BF638" s="227">
        <f>IF(N638="snížená",J638,0)</f>
        <v>0</v>
      </c>
      <c r="BG638" s="227">
        <f>IF(N638="zákl. přenesená",J638,0)</f>
        <v>0</v>
      </c>
      <c r="BH638" s="227">
        <f>IF(N638="sníž. přenesená",J638,0)</f>
        <v>0</v>
      </c>
      <c r="BI638" s="227">
        <f>IF(N638="nulová",J638,0)</f>
        <v>0</v>
      </c>
      <c r="BJ638" s="20" t="s">
        <v>77</v>
      </c>
      <c r="BK638" s="227">
        <f>ROUND(I638*H638,2)</f>
        <v>0</v>
      </c>
      <c r="BL638" s="20" t="s">
        <v>249</v>
      </c>
      <c r="BM638" s="226" t="s">
        <v>973</v>
      </c>
    </row>
    <row r="639" s="2" customFormat="1">
      <c r="A639" s="41"/>
      <c r="B639" s="42"/>
      <c r="C639" s="43"/>
      <c r="D639" s="228" t="s">
        <v>151</v>
      </c>
      <c r="E639" s="43"/>
      <c r="F639" s="229" t="s">
        <v>974</v>
      </c>
      <c r="G639" s="43"/>
      <c r="H639" s="43"/>
      <c r="I639" s="230"/>
      <c r="J639" s="43"/>
      <c r="K639" s="43"/>
      <c r="L639" s="47"/>
      <c r="M639" s="231"/>
      <c r="N639" s="232"/>
      <c r="O639" s="87"/>
      <c r="P639" s="87"/>
      <c r="Q639" s="87"/>
      <c r="R639" s="87"/>
      <c r="S639" s="87"/>
      <c r="T639" s="88"/>
      <c r="U639" s="41"/>
      <c r="V639" s="41"/>
      <c r="W639" s="41"/>
      <c r="X639" s="41"/>
      <c r="Y639" s="41"/>
      <c r="Z639" s="41"/>
      <c r="AA639" s="41"/>
      <c r="AB639" s="41"/>
      <c r="AC639" s="41"/>
      <c r="AD639" s="41"/>
      <c r="AE639" s="41"/>
      <c r="AT639" s="20" t="s">
        <v>151</v>
      </c>
      <c r="AU639" s="20" t="s">
        <v>81</v>
      </c>
    </row>
    <row r="640" s="2" customFormat="1">
      <c r="A640" s="41"/>
      <c r="B640" s="42"/>
      <c r="C640" s="43"/>
      <c r="D640" s="233" t="s">
        <v>153</v>
      </c>
      <c r="E640" s="43"/>
      <c r="F640" s="234" t="s">
        <v>975</v>
      </c>
      <c r="G640" s="43"/>
      <c r="H640" s="43"/>
      <c r="I640" s="230"/>
      <c r="J640" s="43"/>
      <c r="K640" s="43"/>
      <c r="L640" s="47"/>
      <c r="M640" s="231"/>
      <c r="N640" s="232"/>
      <c r="O640" s="87"/>
      <c r="P640" s="87"/>
      <c r="Q640" s="87"/>
      <c r="R640" s="87"/>
      <c r="S640" s="87"/>
      <c r="T640" s="88"/>
      <c r="U640" s="41"/>
      <c r="V640" s="41"/>
      <c r="W640" s="41"/>
      <c r="X640" s="41"/>
      <c r="Y640" s="41"/>
      <c r="Z640" s="41"/>
      <c r="AA640" s="41"/>
      <c r="AB640" s="41"/>
      <c r="AC640" s="41"/>
      <c r="AD640" s="41"/>
      <c r="AE640" s="41"/>
      <c r="AT640" s="20" t="s">
        <v>153</v>
      </c>
      <c r="AU640" s="20" t="s">
        <v>81</v>
      </c>
    </row>
    <row r="641" s="13" customFormat="1">
      <c r="A641" s="13"/>
      <c r="B641" s="235"/>
      <c r="C641" s="236"/>
      <c r="D641" s="228" t="s">
        <v>173</v>
      </c>
      <c r="E641" s="237" t="s">
        <v>19</v>
      </c>
      <c r="F641" s="238" t="s">
        <v>976</v>
      </c>
      <c r="G641" s="236"/>
      <c r="H641" s="237" t="s">
        <v>19</v>
      </c>
      <c r="I641" s="239"/>
      <c r="J641" s="236"/>
      <c r="K641" s="236"/>
      <c r="L641" s="240"/>
      <c r="M641" s="241"/>
      <c r="N641" s="242"/>
      <c r="O641" s="242"/>
      <c r="P641" s="242"/>
      <c r="Q641" s="242"/>
      <c r="R641" s="242"/>
      <c r="S641" s="242"/>
      <c r="T641" s="243"/>
      <c r="U641" s="13"/>
      <c r="V641" s="13"/>
      <c r="W641" s="13"/>
      <c r="X641" s="13"/>
      <c r="Y641" s="13"/>
      <c r="Z641" s="13"/>
      <c r="AA641" s="13"/>
      <c r="AB641" s="13"/>
      <c r="AC641" s="13"/>
      <c r="AD641" s="13"/>
      <c r="AE641" s="13"/>
      <c r="AT641" s="244" t="s">
        <v>173</v>
      </c>
      <c r="AU641" s="244" t="s">
        <v>81</v>
      </c>
      <c r="AV641" s="13" t="s">
        <v>77</v>
      </c>
      <c r="AW641" s="13" t="s">
        <v>34</v>
      </c>
      <c r="AX641" s="13" t="s">
        <v>73</v>
      </c>
      <c r="AY641" s="244" t="s">
        <v>142</v>
      </c>
    </row>
    <row r="642" s="14" customFormat="1">
      <c r="A642" s="14"/>
      <c r="B642" s="245"/>
      <c r="C642" s="246"/>
      <c r="D642" s="228" t="s">
        <v>173</v>
      </c>
      <c r="E642" s="247" t="s">
        <v>19</v>
      </c>
      <c r="F642" s="248" t="s">
        <v>509</v>
      </c>
      <c r="G642" s="246"/>
      <c r="H642" s="249">
        <v>50</v>
      </c>
      <c r="I642" s="250"/>
      <c r="J642" s="246"/>
      <c r="K642" s="246"/>
      <c r="L642" s="251"/>
      <c r="M642" s="252"/>
      <c r="N642" s="253"/>
      <c r="O642" s="253"/>
      <c r="P642" s="253"/>
      <c r="Q642" s="253"/>
      <c r="R642" s="253"/>
      <c r="S642" s="253"/>
      <c r="T642" s="254"/>
      <c r="U642" s="14"/>
      <c r="V642" s="14"/>
      <c r="W642" s="14"/>
      <c r="X642" s="14"/>
      <c r="Y642" s="14"/>
      <c r="Z642" s="14"/>
      <c r="AA642" s="14"/>
      <c r="AB642" s="14"/>
      <c r="AC642" s="14"/>
      <c r="AD642" s="14"/>
      <c r="AE642" s="14"/>
      <c r="AT642" s="255" t="s">
        <v>173</v>
      </c>
      <c r="AU642" s="255" t="s">
        <v>81</v>
      </c>
      <c r="AV642" s="14" t="s">
        <v>81</v>
      </c>
      <c r="AW642" s="14" t="s">
        <v>34</v>
      </c>
      <c r="AX642" s="14" t="s">
        <v>77</v>
      </c>
      <c r="AY642" s="255" t="s">
        <v>142</v>
      </c>
    </row>
    <row r="643" s="2" customFormat="1" ht="24.15" customHeight="1">
      <c r="A643" s="41"/>
      <c r="B643" s="42"/>
      <c r="C643" s="267" t="s">
        <v>977</v>
      </c>
      <c r="D643" s="267" t="s">
        <v>199</v>
      </c>
      <c r="E643" s="268" t="s">
        <v>978</v>
      </c>
      <c r="F643" s="269" t="s">
        <v>979</v>
      </c>
      <c r="G643" s="270" t="s">
        <v>147</v>
      </c>
      <c r="H643" s="271">
        <v>55</v>
      </c>
      <c r="I643" s="272"/>
      <c r="J643" s="273">
        <f>ROUND(I643*H643,2)</f>
        <v>0</v>
      </c>
      <c r="K643" s="269" t="s">
        <v>148</v>
      </c>
      <c r="L643" s="274"/>
      <c r="M643" s="275" t="s">
        <v>19</v>
      </c>
      <c r="N643" s="276" t="s">
        <v>44</v>
      </c>
      <c r="O643" s="87"/>
      <c r="P643" s="224">
        <f>O643*H643</f>
        <v>0</v>
      </c>
      <c r="Q643" s="224">
        <v>0.0144</v>
      </c>
      <c r="R643" s="224">
        <f>Q643*H643</f>
        <v>0.79199999999999993</v>
      </c>
      <c r="S643" s="224">
        <v>0</v>
      </c>
      <c r="T643" s="225">
        <f>S643*H643</f>
        <v>0</v>
      </c>
      <c r="U643" s="41"/>
      <c r="V643" s="41"/>
      <c r="W643" s="41"/>
      <c r="X643" s="41"/>
      <c r="Y643" s="41"/>
      <c r="Z643" s="41"/>
      <c r="AA643" s="41"/>
      <c r="AB643" s="41"/>
      <c r="AC643" s="41"/>
      <c r="AD643" s="41"/>
      <c r="AE643" s="41"/>
      <c r="AR643" s="226" t="s">
        <v>368</v>
      </c>
      <c r="AT643" s="226" t="s">
        <v>199</v>
      </c>
      <c r="AU643" s="226" t="s">
        <v>81</v>
      </c>
      <c r="AY643" s="20" t="s">
        <v>142</v>
      </c>
      <c r="BE643" s="227">
        <f>IF(N643="základní",J643,0)</f>
        <v>0</v>
      </c>
      <c r="BF643" s="227">
        <f>IF(N643="snížená",J643,0)</f>
        <v>0</v>
      </c>
      <c r="BG643" s="227">
        <f>IF(N643="zákl. přenesená",J643,0)</f>
        <v>0</v>
      </c>
      <c r="BH643" s="227">
        <f>IF(N643="sníž. přenesená",J643,0)</f>
        <v>0</v>
      </c>
      <c r="BI643" s="227">
        <f>IF(N643="nulová",J643,0)</f>
        <v>0</v>
      </c>
      <c r="BJ643" s="20" t="s">
        <v>77</v>
      </c>
      <c r="BK643" s="227">
        <f>ROUND(I643*H643,2)</f>
        <v>0</v>
      </c>
      <c r="BL643" s="20" t="s">
        <v>249</v>
      </c>
      <c r="BM643" s="226" t="s">
        <v>980</v>
      </c>
    </row>
    <row r="644" s="2" customFormat="1">
      <c r="A644" s="41"/>
      <c r="B644" s="42"/>
      <c r="C644" s="43"/>
      <c r="D644" s="228" t="s">
        <v>151</v>
      </c>
      <c r="E644" s="43"/>
      <c r="F644" s="229" t="s">
        <v>981</v>
      </c>
      <c r="G644" s="43"/>
      <c r="H644" s="43"/>
      <c r="I644" s="230"/>
      <c r="J644" s="43"/>
      <c r="K644" s="43"/>
      <c r="L644" s="47"/>
      <c r="M644" s="231"/>
      <c r="N644" s="232"/>
      <c r="O644" s="87"/>
      <c r="P644" s="87"/>
      <c r="Q644" s="87"/>
      <c r="R644" s="87"/>
      <c r="S644" s="87"/>
      <c r="T644" s="88"/>
      <c r="U644" s="41"/>
      <c r="V644" s="41"/>
      <c r="W644" s="41"/>
      <c r="X644" s="41"/>
      <c r="Y644" s="41"/>
      <c r="Z644" s="41"/>
      <c r="AA644" s="41"/>
      <c r="AB644" s="41"/>
      <c r="AC644" s="41"/>
      <c r="AD644" s="41"/>
      <c r="AE644" s="41"/>
      <c r="AT644" s="20" t="s">
        <v>151</v>
      </c>
      <c r="AU644" s="20" t="s">
        <v>81</v>
      </c>
    </row>
    <row r="645" s="14" customFormat="1">
      <c r="A645" s="14"/>
      <c r="B645" s="245"/>
      <c r="C645" s="246"/>
      <c r="D645" s="228" t="s">
        <v>173</v>
      </c>
      <c r="E645" s="246"/>
      <c r="F645" s="248" t="s">
        <v>982</v>
      </c>
      <c r="G645" s="246"/>
      <c r="H645" s="249">
        <v>55</v>
      </c>
      <c r="I645" s="250"/>
      <c r="J645" s="246"/>
      <c r="K645" s="246"/>
      <c r="L645" s="251"/>
      <c r="M645" s="252"/>
      <c r="N645" s="253"/>
      <c r="O645" s="253"/>
      <c r="P645" s="253"/>
      <c r="Q645" s="253"/>
      <c r="R645" s="253"/>
      <c r="S645" s="253"/>
      <c r="T645" s="254"/>
      <c r="U645" s="14"/>
      <c r="V645" s="14"/>
      <c r="W645" s="14"/>
      <c r="X645" s="14"/>
      <c r="Y645" s="14"/>
      <c r="Z645" s="14"/>
      <c r="AA645" s="14"/>
      <c r="AB645" s="14"/>
      <c r="AC645" s="14"/>
      <c r="AD645" s="14"/>
      <c r="AE645" s="14"/>
      <c r="AT645" s="255" t="s">
        <v>173</v>
      </c>
      <c r="AU645" s="255" t="s">
        <v>81</v>
      </c>
      <c r="AV645" s="14" t="s">
        <v>81</v>
      </c>
      <c r="AW645" s="14" t="s">
        <v>4</v>
      </c>
      <c r="AX645" s="14" t="s">
        <v>77</v>
      </c>
      <c r="AY645" s="255" t="s">
        <v>142</v>
      </c>
    </row>
    <row r="646" s="2" customFormat="1" ht="24.15" customHeight="1">
      <c r="A646" s="41"/>
      <c r="B646" s="42"/>
      <c r="C646" s="215" t="s">
        <v>983</v>
      </c>
      <c r="D646" s="215" t="s">
        <v>144</v>
      </c>
      <c r="E646" s="216" t="s">
        <v>984</v>
      </c>
      <c r="F646" s="217" t="s">
        <v>985</v>
      </c>
      <c r="G646" s="218" t="s">
        <v>147</v>
      </c>
      <c r="H646" s="219">
        <v>50</v>
      </c>
      <c r="I646" s="220"/>
      <c r="J646" s="221">
        <f>ROUND(I646*H646,2)</f>
        <v>0</v>
      </c>
      <c r="K646" s="217" t="s">
        <v>148</v>
      </c>
      <c r="L646" s="47"/>
      <c r="M646" s="222" t="s">
        <v>19</v>
      </c>
      <c r="N646" s="223" t="s">
        <v>44</v>
      </c>
      <c r="O646" s="87"/>
      <c r="P646" s="224">
        <f>O646*H646</f>
        <v>0</v>
      </c>
      <c r="Q646" s="224">
        <v>0.00018000000000000001</v>
      </c>
      <c r="R646" s="224">
        <f>Q646*H646</f>
        <v>0.0090000000000000011</v>
      </c>
      <c r="S646" s="224">
        <v>0</v>
      </c>
      <c r="T646" s="225">
        <f>S646*H646</f>
        <v>0</v>
      </c>
      <c r="U646" s="41"/>
      <c r="V646" s="41"/>
      <c r="W646" s="41"/>
      <c r="X646" s="41"/>
      <c r="Y646" s="41"/>
      <c r="Z646" s="41"/>
      <c r="AA646" s="41"/>
      <c r="AB646" s="41"/>
      <c r="AC646" s="41"/>
      <c r="AD646" s="41"/>
      <c r="AE646" s="41"/>
      <c r="AR646" s="226" t="s">
        <v>249</v>
      </c>
      <c r="AT646" s="226" t="s">
        <v>144</v>
      </c>
      <c r="AU646" s="226" t="s">
        <v>81</v>
      </c>
      <c r="AY646" s="20" t="s">
        <v>142</v>
      </c>
      <c r="BE646" s="227">
        <f>IF(N646="základní",J646,0)</f>
        <v>0</v>
      </c>
      <c r="BF646" s="227">
        <f>IF(N646="snížená",J646,0)</f>
        <v>0</v>
      </c>
      <c r="BG646" s="227">
        <f>IF(N646="zákl. přenesená",J646,0)</f>
        <v>0</v>
      </c>
      <c r="BH646" s="227">
        <f>IF(N646="sníž. přenesená",J646,0)</f>
        <v>0</v>
      </c>
      <c r="BI646" s="227">
        <f>IF(N646="nulová",J646,0)</f>
        <v>0</v>
      </c>
      <c r="BJ646" s="20" t="s">
        <v>77</v>
      </c>
      <c r="BK646" s="227">
        <f>ROUND(I646*H646,2)</f>
        <v>0</v>
      </c>
      <c r="BL646" s="20" t="s">
        <v>249</v>
      </c>
      <c r="BM646" s="226" t="s">
        <v>986</v>
      </c>
    </row>
    <row r="647" s="2" customFormat="1">
      <c r="A647" s="41"/>
      <c r="B647" s="42"/>
      <c r="C647" s="43"/>
      <c r="D647" s="228" t="s">
        <v>151</v>
      </c>
      <c r="E647" s="43"/>
      <c r="F647" s="229" t="s">
        <v>987</v>
      </c>
      <c r="G647" s="43"/>
      <c r="H647" s="43"/>
      <c r="I647" s="230"/>
      <c r="J647" s="43"/>
      <c r="K647" s="43"/>
      <c r="L647" s="47"/>
      <c r="M647" s="231"/>
      <c r="N647" s="232"/>
      <c r="O647" s="87"/>
      <c r="P647" s="87"/>
      <c r="Q647" s="87"/>
      <c r="R647" s="87"/>
      <c r="S647" s="87"/>
      <c r="T647" s="88"/>
      <c r="U647" s="41"/>
      <c r="V647" s="41"/>
      <c r="W647" s="41"/>
      <c r="X647" s="41"/>
      <c r="Y647" s="41"/>
      <c r="Z647" s="41"/>
      <c r="AA647" s="41"/>
      <c r="AB647" s="41"/>
      <c r="AC647" s="41"/>
      <c r="AD647" s="41"/>
      <c r="AE647" s="41"/>
      <c r="AT647" s="20" t="s">
        <v>151</v>
      </c>
      <c r="AU647" s="20" t="s">
        <v>81</v>
      </c>
    </row>
    <row r="648" s="2" customFormat="1">
      <c r="A648" s="41"/>
      <c r="B648" s="42"/>
      <c r="C648" s="43"/>
      <c r="D648" s="233" t="s">
        <v>153</v>
      </c>
      <c r="E648" s="43"/>
      <c r="F648" s="234" t="s">
        <v>988</v>
      </c>
      <c r="G648" s="43"/>
      <c r="H648" s="43"/>
      <c r="I648" s="230"/>
      <c r="J648" s="43"/>
      <c r="K648" s="43"/>
      <c r="L648" s="47"/>
      <c r="M648" s="231"/>
      <c r="N648" s="232"/>
      <c r="O648" s="87"/>
      <c r="P648" s="87"/>
      <c r="Q648" s="87"/>
      <c r="R648" s="87"/>
      <c r="S648" s="87"/>
      <c r="T648" s="88"/>
      <c r="U648" s="41"/>
      <c r="V648" s="41"/>
      <c r="W648" s="41"/>
      <c r="X648" s="41"/>
      <c r="Y648" s="41"/>
      <c r="Z648" s="41"/>
      <c r="AA648" s="41"/>
      <c r="AB648" s="41"/>
      <c r="AC648" s="41"/>
      <c r="AD648" s="41"/>
      <c r="AE648" s="41"/>
      <c r="AT648" s="20" t="s">
        <v>153</v>
      </c>
      <c r="AU648" s="20" t="s">
        <v>81</v>
      </c>
    </row>
    <row r="649" s="2" customFormat="1" ht="24.15" customHeight="1">
      <c r="A649" s="41"/>
      <c r="B649" s="42"/>
      <c r="C649" s="215" t="s">
        <v>989</v>
      </c>
      <c r="D649" s="215" t="s">
        <v>144</v>
      </c>
      <c r="E649" s="216" t="s">
        <v>990</v>
      </c>
      <c r="F649" s="217" t="s">
        <v>991</v>
      </c>
      <c r="G649" s="218" t="s">
        <v>206</v>
      </c>
      <c r="H649" s="219">
        <v>0.80100000000000005</v>
      </c>
      <c r="I649" s="220"/>
      <c r="J649" s="221">
        <f>ROUND(I649*H649,2)</f>
        <v>0</v>
      </c>
      <c r="K649" s="217" t="s">
        <v>148</v>
      </c>
      <c r="L649" s="47"/>
      <c r="M649" s="222" t="s">
        <v>19</v>
      </c>
      <c r="N649" s="223" t="s">
        <v>44</v>
      </c>
      <c r="O649" s="87"/>
      <c r="P649" s="224">
        <f>O649*H649</f>
        <v>0</v>
      </c>
      <c r="Q649" s="224">
        <v>0</v>
      </c>
      <c r="R649" s="224">
        <f>Q649*H649</f>
        <v>0</v>
      </c>
      <c r="S649" s="224">
        <v>0</v>
      </c>
      <c r="T649" s="225">
        <f>S649*H649</f>
        <v>0</v>
      </c>
      <c r="U649" s="41"/>
      <c r="V649" s="41"/>
      <c r="W649" s="41"/>
      <c r="X649" s="41"/>
      <c r="Y649" s="41"/>
      <c r="Z649" s="41"/>
      <c r="AA649" s="41"/>
      <c r="AB649" s="41"/>
      <c r="AC649" s="41"/>
      <c r="AD649" s="41"/>
      <c r="AE649" s="41"/>
      <c r="AR649" s="226" t="s">
        <v>249</v>
      </c>
      <c r="AT649" s="226" t="s">
        <v>144</v>
      </c>
      <c r="AU649" s="226" t="s">
        <v>81</v>
      </c>
      <c r="AY649" s="20" t="s">
        <v>142</v>
      </c>
      <c r="BE649" s="227">
        <f>IF(N649="základní",J649,0)</f>
        <v>0</v>
      </c>
      <c r="BF649" s="227">
        <f>IF(N649="snížená",J649,0)</f>
        <v>0</v>
      </c>
      <c r="BG649" s="227">
        <f>IF(N649="zákl. přenesená",J649,0)</f>
        <v>0</v>
      </c>
      <c r="BH649" s="227">
        <f>IF(N649="sníž. přenesená",J649,0)</f>
        <v>0</v>
      </c>
      <c r="BI649" s="227">
        <f>IF(N649="nulová",J649,0)</f>
        <v>0</v>
      </c>
      <c r="BJ649" s="20" t="s">
        <v>77</v>
      </c>
      <c r="BK649" s="227">
        <f>ROUND(I649*H649,2)</f>
        <v>0</v>
      </c>
      <c r="BL649" s="20" t="s">
        <v>249</v>
      </c>
      <c r="BM649" s="226" t="s">
        <v>992</v>
      </c>
    </row>
    <row r="650" s="2" customFormat="1">
      <c r="A650" s="41"/>
      <c r="B650" s="42"/>
      <c r="C650" s="43"/>
      <c r="D650" s="228" t="s">
        <v>151</v>
      </c>
      <c r="E650" s="43"/>
      <c r="F650" s="229" t="s">
        <v>993</v>
      </c>
      <c r="G650" s="43"/>
      <c r="H650" s="43"/>
      <c r="I650" s="230"/>
      <c r="J650" s="43"/>
      <c r="K650" s="43"/>
      <c r="L650" s="47"/>
      <c r="M650" s="231"/>
      <c r="N650" s="232"/>
      <c r="O650" s="87"/>
      <c r="P650" s="87"/>
      <c r="Q650" s="87"/>
      <c r="R650" s="87"/>
      <c r="S650" s="87"/>
      <c r="T650" s="88"/>
      <c r="U650" s="41"/>
      <c r="V650" s="41"/>
      <c r="W650" s="41"/>
      <c r="X650" s="41"/>
      <c r="Y650" s="41"/>
      <c r="Z650" s="41"/>
      <c r="AA650" s="41"/>
      <c r="AB650" s="41"/>
      <c r="AC650" s="41"/>
      <c r="AD650" s="41"/>
      <c r="AE650" s="41"/>
      <c r="AT650" s="20" t="s">
        <v>151</v>
      </c>
      <c r="AU650" s="20" t="s">
        <v>81</v>
      </c>
    </row>
    <row r="651" s="2" customFormat="1">
      <c r="A651" s="41"/>
      <c r="B651" s="42"/>
      <c r="C651" s="43"/>
      <c r="D651" s="233" t="s">
        <v>153</v>
      </c>
      <c r="E651" s="43"/>
      <c r="F651" s="234" t="s">
        <v>994</v>
      </c>
      <c r="G651" s="43"/>
      <c r="H651" s="43"/>
      <c r="I651" s="230"/>
      <c r="J651" s="43"/>
      <c r="K651" s="43"/>
      <c r="L651" s="47"/>
      <c r="M651" s="231"/>
      <c r="N651" s="232"/>
      <c r="O651" s="87"/>
      <c r="P651" s="87"/>
      <c r="Q651" s="87"/>
      <c r="R651" s="87"/>
      <c r="S651" s="87"/>
      <c r="T651" s="88"/>
      <c r="U651" s="41"/>
      <c r="V651" s="41"/>
      <c r="W651" s="41"/>
      <c r="X651" s="41"/>
      <c r="Y651" s="41"/>
      <c r="Z651" s="41"/>
      <c r="AA651" s="41"/>
      <c r="AB651" s="41"/>
      <c r="AC651" s="41"/>
      <c r="AD651" s="41"/>
      <c r="AE651" s="41"/>
      <c r="AT651" s="20" t="s">
        <v>153</v>
      </c>
      <c r="AU651" s="20" t="s">
        <v>81</v>
      </c>
    </row>
    <row r="652" s="12" customFormat="1" ht="22.8" customHeight="1">
      <c r="A652" s="12"/>
      <c r="B652" s="199"/>
      <c r="C652" s="200"/>
      <c r="D652" s="201" t="s">
        <v>72</v>
      </c>
      <c r="E652" s="213" t="s">
        <v>995</v>
      </c>
      <c r="F652" s="213" t="s">
        <v>996</v>
      </c>
      <c r="G652" s="200"/>
      <c r="H652" s="200"/>
      <c r="I652" s="203"/>
      <c r="J652" s="214">
        <f>BK652</f>
        <v>0</v>
      </c>
      <c r="K652" s="200"/>
      <c r="L652" s="205"/>
      <c r="M652" s="206"/>
      <c r="N652" s="207"/>
      <c r="O652" s="207"/>
      <c r="P652" s="208">
        <f>SUM(P653:P673)</f>
        <v>0</v>
      </c>
      <c r="Q652" s="207"/>
      <c r="R652" s="208">
        <f>SUM(R653:R673)</f>
        <v>0.0029760000000000003</v>
      </c>
      <c r="S652" s="207"/>
      <c r="T652" s="209">
        <f>SUM(T653:T673)</f>
        <v>0.22589000000000001</v>
      </c>
      <c r="U652" s="12"/>
      <c r="V652" s="12"/>
      <c r="W652" s="12"/>
      <c r="X652" s="12"/>
      <c r="Y652" s="12"/>
      <c r="Z652" s="12"/>
      <c r="AA652" s="12"/>
      <c r="AB652" s="12"/>
      <c r="AC652" s="12"/>
      <c r="AD652" s="12"/>
      <c r="AE652" s="12"/>
      <c r="AR652" s="210" t="s">
        <v>81</v>
      </c>
      <c r="AT652" s="211" t="s">
        <v>72</v>
      </c>
      <c r="AU652" s="211" t="s">
        <v>77</v>
      </c>
      <c r="AY652" s="210" t="s">
        <v>142</v>
      </c>
      <c r="BK652" s="212">
        <f>SUM(BK653:BK673)</f>
        <v>0</v>
      </c>
    </row>
    <row r="653" s="2" customFormat="1" ht="16.5" customHeight="1">
      <c r="A653" s="41"/>
      <c r="B653" s="42"/>
      <c r="C653" s="215" t="s">
        <v>997</v>
      </c>
      <c r="D653" s="215" t="s">
        <v>144</v>
      </c>
      <c r="E653" s="216" t="s">
        <v>998</v>
      </c>
      <c r="F653" s="217" t="s">
        <v>999</v>
      </c>
      <c r="G653" s="218" t="s">
        <v>163</v>
      </c>
      <c r="H653" s="219">
        <v>59.5</v>
      </c>
      <c r="I653" s="220"/>
      <c r="J653" s="221">
        <f>ROUND(I653*H653,2)</f>
        <v>0</v>
      </c>
      <c r="K653" s="217" t="s">
        <v>148</v>
      </c>
      <c r="L653" s="47"/>
      <c r="M653" s="222" t="s">
        <v>19</v>
      </c>
      <c r="N653" s="223" t="s">
        <v>44</v>
      </c>
      <c r="O653" s="87"/>
      <c r="P653" s="224">
        <f>O653*H653</f>
        <v>0</v>
      </c>
      <c r="Q653" s="224">
        <v>0</v>
      </c>
      <c r="R653" s="224">
        <f>Q653*H653</f>
        <v>0</v>
      </c>
      <c r="S653" s="224">
        <v>0.00167</v>
      </c>
      <c r="T653" s="225">
        <f>S653*H653</f>
        <v>0.099365000000000009</v>
      </c>
      <c r="U653" s="41"/>
      <c r="V653" s="41"/>
      <c r="W653" s="41"/>
      <c r="X653" s="41"/>
      <c r="Y653" s="41"/>
      <c r="Z653" s="41"/>
      <c r="AA653" s="41"/>
      <c r="AB653" s="41"/>
      <c r="AC653" s="41"/>
      <c r="AD653" s="41"/>
      <c r="AE653" s="41"/>
      <c r="AR653" s="226" t="s">
        <v>249</v>
      </c>
      <c r="AT653" s="226" t="s">
        <v>144</v>
      </c>
      <c r="AU653" s="226" t="s">
        <v>81</v>
      </c>
      <c r="AY653" s="20" t="s">
        <v>142</v>
      </c>
      <c r="BE653" s="227">
        <f>IF(N653="základní",J653,0)</f>
        <v>0</v>
      </c>
      <c r="BF653" s="227">
        <f>IF(N653="snížená",J653,0)</f>
        <v>0</v>
      </c>
      <c r="BG653" s="227">
        <f>IF(N653="zákl. přenesená",J653,0)</f>
        <v>0</v>
      </c>
      <c r="BH653" s="227">
        <f>IF(N653="sníž. přenesená",J653,0)</f>
        <v>0</v>
      </c>
      <c r="BI653" s="227">
        <f>IF(N653="nulová",J653,0)</f>
        <v>0</v>
      </c>
      <c r="BJ653" s="20" t="s">
        <v>77</v>
      </c>
      <c r="BK653" s="227">
        <f>ROUND(I653*H653,2)</f>
        <v>0</v>
      </c>
      <c r="BL653" s="20" t="s">
        <v>249</v>
      </c>
      <c r="BM653" s="226" t="s">
        <v>1000</v>
      </c>
    </row>
    <row r="654" s="2" customFormat="1">
      <c r="A654" s="41"/>
      <c r="B654" s="42"/>
      <c r="C654" s="43"/>
      <c r="D654" s="228" t="s">
        <v>151</v>
      </c>
      <c r="E654" s="43"/>
      <c r="F654" s="229" t="s">
        <v>1001</v>
      </c>
      <c r="G654" s="43"/>
      <c r="H654" s="43"/>
      <c r="I654" s="230"/>
      <c r="J654" s="43"/>
      <c r="K654" s="43"/>
      <c r="L654" s="47"/>
      <c r="M654" s="231"/>
      <c r="N654" s="232"/>
      <c r="O654" s="87"/>
      <c r="P654" s="87"/>
      <c r="Q654" s="87"/>
      <c r="R654" s="87"/>
      <c r="S654" s="87"/>
      <c r="T654" s="88"/>
      <c r="U654" s="41"/>
      <c r="V654" s="41"/>
      <c r="W654" s="41"/>
      <c r="X654" s="41"/>
      <c r="Y654" s="41"/>
      <c r="Z654" s="41"/>
      <c r="AA654" s="41"/>
      <c r="AB654" s="41"/>
      <c r="AC654" s="41"/>
      <c r="AD654" s="41"/>
      <c r="AE654" s="41"/>
      <c r="AT654" s="20" t="s">
        <v>151</v>
      </c>
      <c r="AU654" s="20" t="s">
        <v>81</v>
      </c>
    </row>
    <row r="655" s="2" customFormat="1">
      <c r="A655" s="41"/>
      <c r="B655" s="42"/>
      <c r="C655" s="43"/>
      <c r="D655" s="233" t="s">
        <v>153</v>
      </c>
      <c r="E655" s="43"/>
      <c r="F655" s="234" t="s">
        <v>1002</v>
      </c>
      <c r="G655" s="43"/>
      <c r="H655" s="43"/>
      <c r="I655" s="230"/>
      <c r="J655" s="43"/>
      <c r="K655" s="43"/>
      <c r="L655" s="47"/>
      <c r="M655" s="231"/>
      <c r="N655" s="232"/>
      <c r="O655" s="87"/>
      <c r="P655" s="87"/>
      <c r="Q655" s="87"/>
      <c r="R655" s="87"/>
      <c r="S655" s="87"/>
      <c r="T655" s="88"/>
      <c r="U655" s="41"/>
      <c r="V655" s="41"/>
      <c r="W655" s="41"/>
      <c r="X655" s="41"/>
      <c r="Y655" s="41"/>
      <c r="Z655" s="41"/>
      <c r="AA655" s="41"/>
      <c r="AB655" s="41"/>
      <c r="AC655" s="41"/>
      <c r="AD655" s="41"/>
      <c r="AE655" s="41"/>
      <c r="AT655" s="20" t="s">
        <v>153</v>
      </c>
      <c r="AU655" s="20" t="s">
        <v>81</v>
      </c>
    </row>
    <row r="656" s="14" customFormat="1">
      <c r="A656" s="14"/>
      <c r="B656" s="245"/>
      <c r="C656" s="246"/>
      <c r="D656" s="228" t="s">
        <v>173</v>
      </c>
      <c r="E656" s="247" t="s">
        <v>19</v>
      </c>
      <c r="F656" s="248" t="s">
        <v>1003</v>
      </c>
      <c r="G656" s="246"/>
      <c r="H656" s="249">
        <v>59.5</v>
      </c>
      <c r="I656" s="250"/>
      <c r="J656" s="246"/>
      <c r="K656" s="246"/>
      <c r="L656" s="251"/>
      <c r="M656" s="252"/>
      <c r="N656" s="253"/>
      <c r="O656" s="253"/>
      <c r="P656" s="253"/>
      <c r="Q656" s="253"/>
      <c r="R656" s="253"/>
      <c r="S656" s="253"/>
      <c r="T656" s="254"/>
      <c r="U656" s="14"/>
      <c r="V656" s="14"/>
      <c r="W656" s="14"/>
      <c r="X656" s="14"/>
      <c r="Y656" s="14"/>
      <c r="Z656" s="14"/>
      <c r="AA656" s="14"/>
      <c r="AB656" s="14"/>
      <c r="AC656" s="14"/>
      <c r="AD656" s="14"/>
      <c r="AE656" s="14"/>
      <c r="AT656" s="255" t="s">
        <v>173</v>
      </c>
      <c r="AU656" s="255" t="s">
        <v>81</v>
      </c>
      <c r="AV656" s="14" t="s">
        <v>81</v>
      </c>
      <c r="AW656" s="14" t="s">
        <v>34</v>
      </c>
      <c r="AX656" s="14" t="s">
        <v>77</v>
      </c>
      <c r="AY656" s="255" t="s">
        <v>142</v>
      </c>
    </row>
    <row r="657" s="2" customFormat="1" ht="16.5" customHeight="1">
      <c r="A657" s="41"/>
      <c r="B657" s="42"/>
      <c r="C657" s="215" t="s">
        <v>1004</v>
      </c>
      <c r="D657" s="215" t="s">
        <v>144</v>
      </c>
      <c r="E657" s="216" t="s">
        <v>1005</v>
      </c>
      <c r="F657" s="217" t="s">
        <v>1006</v>
      </c>
      <c r="G657" s="218" t="s">
        <v>163</v>
      </c>
      <c r="H657" s="219">
        <v>72.299999999999997</v>
      </c>
      <c r="I657" s="220"/>
      <c r="J657" s="221">
        <f>ROUND(I657*H657,2)</f>
        <v>0</v>
      </c>
      <c r="K657" s="217" t="s">
        <v>148</v>
      </c>
      <c r="L657" s="47"/>
      <c r="M657" s="222" t="s">
        <v>19</v>
      </c>
      <c r="N657" s="223" t="s">
        <v>44</v>
      </c>
      <c r="O657" s="87"/>
      <c r="P657" s="224">
        <f>O657*H657</f>
        <v>0</v>
      </c>
      <c r="Q657" s="224">
        <v>0</v>
      </c>
      <c r="R657" s="224">
        <f>Q657*H657</f>
        <v>0</v>
      </c>
      <c r="S657" s="224">
        <v>0.00175</v>
      </c>
      <c r="T657" s="225">
        <f>S657*H657</f>
        <v>0.126525</v>
      </c>
      <c r="U657" s="41"/>
      <c r="V657" s="41"/>
      <c r="W657" s="41"/>
      <c r="X657" s="41"/>
      <c r="Y657" s="41"/>
      <c r="Z657" s="41"/>
      <c r="AA657" s="41"/>
      <c r="AB657" s="41"/>
      <c r="AC657" s="41"/>
      <c r="AD657" s="41"/>
      <c r="AE657" s="41"/>
      <c r="AR657" s="226" t="s">
        <v>249</v>
      </c>
      <c r="AT657" s="226" t="s">
        <v>144</v>
      </c>
      <c r="AU657" s="226" t="s">
        <v>81</v>
      </c>
      <c r="AY657" s="20" t="s">
        <v>142</v>
      </c>
      <c r="BE657" s="227">
        <f>IF(N657="základní",J657,0)</f>
        <v>0</v>
      </c>
      <c r="BF657" s="227">
        <f>IF(N657="snížená",J657,0)</f>
        <v>0</v>
      </c>
      <c r="BG657" s="227">
        <f>IF(N657="zákl. přenesená",J657,0)</f>
        <v>0</v>
      </c>
      <c r="BH657" s="227">
        <f>IF(N657="sníž. přenesená",J657,0)</f>
        <v>0</v>
      </c>
      <c r="BI657" s="227">
        <f>IF(N657="nulová",J657,0)</f>
        <v>0</v>
      </c>
      <c r="BJ657" s="20" t="s">
        <v>77</v>
      </c>
      <c r="BK657" s="227">
        <f>ROUND(I657*H657,2)</f>
        <v>0</v>
      </c>
      <c r="BL657" s="20" t="s">
        <v>249</v>
      </c>
      <c r="BM657" s="226" t="s">
        <v>1007</v>
      </c>
    </row>
    <row r="658" s="2" customFormat="1">
      <c r="A658" s="41"/>
      <c r="B658" s="42"/>
      <c r="C658" s="43"/>
      <c r="D658" s="228" t="s">
        <v>151</v>
      </c>
      <c r="E658" s="43"/>
      <c r="F658" s="229" t="s">
        <v>1008</v>
      </c>
      <c r="G658" s="43"/>
      <c r="H658" s="43"/>
      <c r="I658" s="230"/>
      <c r="J658" s="43"/>
      <c r="K658" s="43"/>
      <c r="L658" s="47"/>
      <c r="M658" s="231"/>
      <c r="N658" s="232"/>
      <c r="O658" s="87"/>
      <c r="P658" s="87"/>
      <c r="Q658" s="87"/>
      <c r="R658" s="87"/>
      <c r="S658" s="87"/>
      <c r="T658" s="88"/>
      <c r="U658" s="41"/>
      <c r="V658" s="41"/>
      <c r="W658" s="41"/>
      <c r="X658" s="41"/>
      <c r="Y658" s="41"/>
      <c r="Z658" s="41"/>
      <c r="AA658" s="41"/>
      <c r="AB658" s="41"/>
      <c r="AC658" s="41"/>
      <c r="AD658" s="41"/>
      <c r="AE658" s="41"/>
      <c r="AT658" s="20" t="s">
        <v>151</v>
      </c>
      <c r="AU658" s="20" t="s">
        <v>81</v>
      </c>
    </row>
    <row r="659" s="2" customFormat="1">
      <c r="A659" s="41"/>
      <c r="B659" s="42"/>
      <c r="C659" s="43"/>
      <c r="D659" s="233" t="s">
        <v>153</v>
      </c>
      <c r="E659" s="43"/>
      <c r="F659" s="234" t="s">
        <v>1009</v>
      </c>
      <c r="G659" s="43"/>
      <c r="H659" s="43"/>
      <c r="I659" s="230"/>
      <c r="J659" s="43"/>
      <c r="K659" s="43"/>
      <c r="L659" s="47"/>
      <c r="M659" s="231"/>
      <c r="N659" s="232"/>
      <c r="O659" s="87"/>
      <c r="P659" s="87"/>
      <c r="Q659" s="87"/>
      <c r="R659" s="87"/>
      <c r="S659" s="87"/>
      <c r="T659" s="88"/>
      <c r="U659" s="41"/>
      <c r="V659" s="41"/>
      <c r="W659" s="41"/>
      <c r="X659" s="41"/>
      <c r="Y659" s="41"/>
      <c r="Z659" s="41"/>
      <c r="AA659" s="41"/>
      <c r="AB659" s="41"/>
      <c r="AC659" s="41"/>
      <c r="AD659" s="41"/>
      <c r="AE659" s="41"/>
      <c r="AT659" s="20" t="s">
        <v>153</v>
      </c>
      <c r="AU659" s="20" t="s">
        <v>81</v>
      </c>
    </row>
    <row r="660" s="14" customFormat="1">
      <c r="A660" s="14"/>
      <c r="B660" s="245"/>
      <c r="C660" s="246"/>
      <c r="D660" s="228" t="s">
        <v>173</v>
      </c>
      <c r="E660" s="247" t="s">
        <v>19</v>
      </c>
      <c r="F660" s="248" t="s">
        <v>1010</v>
      </c>
      <c r="G660" s="246"/>
      <c r="H660" s="249">
        <v>72.299999999999997</v>
      </c>
      <c r="I660" s="250"/>
      <c r="J660" s="246"/>
      <c r="K660" s="246"/>
      <c r="L660" s="251"/>
      <c r="M660" s="252"/>
      <c r="N660" s="253"/>
      <c r="O660" s="253"/>
      <c r="P660" s="253"/>
      <c r="Q660" s="253"/>
      <c r="R660" s="253"/>
      <c r="S660" s="253"/>
      <c r="T660" s="254"/>
      <c r="U660" s="14"/>
      <c r="V660" s="14"/>
      <c r="W660" s="14"/>
      <c r="X660" s="14"/>
      <c r="Y660" s="14"/>
      <c r="Z660" s="14"/>
      <c r="AA660" s="14"/>
      <c r="AB660" s="14"/>
      <c r="AC660" s="14"/>
      <c r="AD660" s="14"/>
      <c r="AE660" s="14"/>
      <c r="AT660" s="255" t="s">
        <v>173</v>
      </c>
      <c r="AU660" s="255" t="s">
        <v>81</v>
      </c>
      <c r="AV660" s="14" t="s">
        <v>81</v>
      </c>
      <c r="AW660" s="14" t="s">
        <v>34</v>
      </c>
      <c r="AX660" s="14" t="s">
        <v>77</v>
      </c>
      <c r="AY660" s="255" t="s">
        <v>142</v>
      </c>
    </row>
    <row r="661" s="2" customFormat="1" ht="21.75" customHeight="1">
      <c r="A661" s="41"/>
      <c r="B661" s="42"/>
      <c r="C661" s="215" t="s">
        <v>1011</v>
      </c>
      <c r="D661" s="215" t="s">
        <v>144</v>
      </c>
      <c r="E661" s="216" t="s">
        <v>1012</v>
      </c>
      <c r="F661" s="217" t="s">
        <v>1013</v>
      </c>
      <c r="G661" s="218" t="s">
        <v>163</v>
      </c>
      <c r="H661" s="219">
        <v>40</v>
      </c>
      <c r="I661" s="220"/>
      <c r="J661" s="221">
        <f>ROUND(I661*H661,2)</f>
        <v>0</v>
      </c>
      <c r="K661" s="217" t="s">
        <v>148</v>
      </c>
      <c r="L661" s="47"/>
      <c r="M661" s="222" t="s">
        <v>19</v>
      </c>
      <c r="N661" s="223" t="s">
        <v>44</v>
      </c>
      <c r="O661" s="87"/>
      <c r="P661" s="224">
        <f>O661*H661</f>
        <v>0</v>
      </c>
      <c r="Q661" s="224">
        <v>7.4400000000000006E-05</v>
      </c>
      <c r="R661" s="224">
        <f>Q661*H661</f>
        <v>0.0029760000000000003</v>
      </c>
      <c r="S661" s="224">
        <v>0</v>
      </c>
      <c r="T661" s="225">
        <f>S661*H661</f>
        <v>0</v>
      </c>
      <c r="U661" s="41"/>
      <c r="V661" s="41"/>
      <c r="W661" s="41"/>
      <c r="X661" s="41"/>
      <c r="Y661" s="41"/>
      <c r="Z661" s="41"/>
      <c r="AA661" s="41"/>
      <c r="AB661" s="41"/>
      <c r="AC661" s="41"/>
      <c r="AD661" s="41"/>
      <c r="AE661" s="41"/>
      <c r="AR661" s="226" t="s">
        <v>249</v>
      </c>
      <c r="AT661" s="226" t="s">
        <v>144</v>
      </c>
      <c r="AU661" s="226" t="s">
        <v>81</v>
      </c>
      <c r="AY661" s="20" t="s">
        <v>142</v>
      </c>
      <c r="BE661" s="227">
        <f>IF(N661="základní",J661,0)</f>
        <v>0</v>
      </c>
      <c r="BF661" s="227">
        <f>IF(N661="snížená",J661,0)</f>
        <v>0</v>
      </c>
      <c r="BG661" s="227">
        <f>IF(N661="zákl. přenesená",J661,0)</f>
        <v>0</v>
      </c>
      <c r="BH661" s="227">
        <f>IF(N661="sníž. přenesená",J661,0)</f>
        <v>0</v>
      </c>
      <c r="BI661" s="227">
        <f>IF(N661="nulová",J661,0)</f>
        <v>0</v>
      </c>
      <c r="BJ661" s="20" t="s">
        <v>77</v>
      </c>
      <c r="BK661" s="227">
        <f>ROUND(I661*H661,2)</f>
        <v>0</v>
      </c>
      <c r="BL661" s="20" t="s">
        <v>249</v>
      </c>
      <c r="BM661" s="226" t="s">
        <v>1014</v>
      </c>
    </row>
    <row r="662" s="2" customFormat="1">
      <c r="A662" s="41"/>
      <c r="B662" s="42"/>
      <c r="C662" s="43"/>
      <c r="D662" s="228" t="s">
        <v>151</v>
      </c>
      <c r="E662" s="43"/>
      <c r="F662" s="229" t="s">
        <v>1015</v>
      </c>
      <c r="G662" s="43"/>
      <c r="H662" s="43"/>
      <c r="I662" s="230"/>
      <c r="J662" s="43"/>
      <c r="K662" s="43"/>
      <c r="L662" s="47"/>
      <c r="M662" s="231"/>
      <c r="N662" s="232"/>
      <c r="O662" s="87"/>
      <c r="P662" s="87"/>
      <c r="Q662" s="87"/>
      <c r="R662" s="87"/>
      <c r="S662" s="87"/>
      <c r="T662" s="88"/>
      <c r="U662" s="41"/>
      <c r="V662" s="41"/>
      <c r="W662" s="41"/>
      <c r="X662" s="41"/>
      <c r="Y662" s="41"/>
      <c r="Z662" s="41"/>
      <c r="AA662" s="41"/>
      <c r="AB662" s="41"/>
      <c r="AC662" s="41"/>
      <c r="AD662" s="41"/>
      <c r="AE662" s="41"/>
      <c r="AT662" s="20" t="s">
        <v>151</v>
      </c>
      <c r="AU662" s="20" t="s">
        <v>81</v>
      </c>
    </row>
    <row r="663" s="2" customFormat="1">
      <c r="A663" s="41"/>
      <c r="B663" s="42"/>
      <c r="C663" s="43"/>
      <c r="D663" s="233" t="s">
        <v>153</v>
      </c>
      <c r="E663" s="43"/>
      <c r="F663" s="234" t="s">
        <v>1016</v>
      </c>
      <c r="G663" s="43"/>
      <c r="H663" s="43"/>
      <c r="I663" s="230"/>
      <c r="J663" s="43"/>
      <c r="K663" s="43"/>
      <c r="L663" s="47"/>
      <c r="M663" s="231"/>
      <c r="N663" s="232"/>
      <c r="O663" s="87"/>
      <c r="P663" s="87"/>
      <c r="Q663" s="87"/>
      <c r="R663" s="87"/>
      <c r="S663" s="87"/>
      <c r="T663" s="88"/>
      <c r="U663" s="41"/>
      <c r="V663" s="41"/>
      <c r="W663" s="41"/>
      <c r="X663" s="41"/>
      <c r="Y663" s="41"/>
      <c r="Z663" s="41"/>
      <c r="AA663" s="41"/>
      <c r="AB663" s="41"/>
      <c r="AC663" s="41"/>
      <c r="AD663" s="41"/>
      <c r="AE663" s="41"/>
      <c r="AT663" s="20" t="s">
        <v>153</v>
      </c>
      <c r="AU663" s="20" t="s">
        <v>81</v>
      </c>
    </row>
    <row r="664" s="14" customFormat="1">
      <c r="A664" s="14"/>
      <c r="B664" s="245"/>
      <c r="C664" s="246"/>
      <c r="D664" s="228" t="s">
        <v>173</v>
      </c>
      <c r="E664" s="247" t="s">
        <v>19</v>
      </c>
      <c r="F664" s="248" t="s">
        <v>471</v>
      </c>
      <c r="G664" s="246"/>
      <c r="H664" s="249">
        <v>40</v>
      </c>
      <c r="I664" s="250"/>
      <c r="J664" s="246"/>
      <c r="K664" s="246"/>
      <c r="L664" s="251"/>
      <c r="M664" s="252"/>
      <c r="N664" s="253"/>
      <c r="O664" s="253"/>
      <c r="P664" s="253"/>
      <c r="Q664" s="253"/>
      <c r="R664" s="253"/>
      <c r="S664" s="253"/>
      <c r="T664" s="254"/>
      <c r="U664" s="14"/>
      <c r="V664" s="14"/>
      <c r="W664" s="14"/>
      <c r="X664" s="14"/>
      <c r="Y664" s="14"/>
      <c r="Z664" s="14"/>
      <c r="AA664" s="14"/>
      <c r="AB664" s="14"/>
      <c r="AC664" s="14"/>
      <c r="AD664" s="14"/>
      <c r="AE664" s="14"/>
      <c r="AT664" s="255" t="s">
        <v>173</v>
      </c>
      <c r="AU664" s="255" t="s">
        <v>81</v>
      </c>
      <c r="AV664" s="14" t="s">
        <v>81</v>
      </c>
      <c r="AW664" s="14" t="s">
        <v>34</v>
      </c>
      <c r="AX664" s="14" t="s">
        <v>77</v>
      </c>
      <c r="AY664" s="255" t="s">
        <v>142</v>
      </c>
    </row>
    <row r="665" s="2" customFormat="1" ht="16.5" customHeight="1">
      <c r="A665" s="41"/>
      <c r="B665" s="42"/>
      <c r="C665" s="267" t="s">
        <v>1017</v>
      </c>
      <c r="D665" s="267" t="s">
        <v>199</v>
      </c>
      <c r="E665" s="268" t="s">
        <v>1018</v>
      </c>
      <c r="F665" s="269" t="s">
        <v>1019</v>
      </c>
      <c r="G665" s="270" t="s">
        <v>163</v>
      </c>
      <c r="H665" s="271">
        <v>44</v>
      </c>
      <c r="I665" s="272"/>
      <c r="J665" s="273">
        <f>ROUND(I665*H665,2)</f>
        <v>0</v>
      </c>
      <c r="K665" s="269" t="s">
        <v>19</v>
      </c>
      <c r="L665" s="274"/>
      <c r="M665" s="275" t="s">
        <v>19</v>
      </c>
      <c r="N665" s="276" t="s">
        <v>44</v>
      </c>
      <c r="O665" s="87"/>
      <c r="P665" s="224">
        <f>O665*H665</f>
        <v>0</v>
      </c>
      <c r="Q665" s="224">
        <v>0</v>
      </c>
      <c r="R665" s="224">
        <f>Q665*H665</f>
        <v>0</v>
      </c>
      <c r="S665" s="224">
        <v>0</v>
      </c>
      <c r="T665" s="225">
        <f>S665*H665</f>
        <v>0</v>
      </c>
      <c r="U665" s="41"/>
      <c r="V665" s="41"/>
      <c r="W665" s="41"/>
      <c r="X665" s="41"/>
      <c r="Y665" s="41"/>
      <c r="Z665" s="41"/>
      <c r="AA665" s="41"/>
      <c r="AB665" s="41"/>
      <c r="AC665" s="41"/>
      <c r="AD665" s="41"/>
      <c r="AE665" s="41"/>
      <c r="AR665" s="226" t="s">
        <v>368</v>
      </c>
      <c r="AT665" s="226" t="s">
        <v>199</v>
      </c>
      <c r="AU665" s="226" t="s">
        <v>81</v>
      </c>
      <c r="AY665" s="20" t="s">
        <v>142</v>
      </c>
      <c r="BE665" s="227">
        <f>IF(N665="základní",J665,0)</f>
        <v>0</v>
      </c>
      <c r="BF665" s="227">
        <f>IF(N665="snížená",J665,0)</f>
        <v>0</v>
      </c>
      <c r="BG665" s="227">
        <f>IF(N665="zákl. přenesená",J665,0)</f>
        <v>0</v>
      </c>
      <c r="BH665" s="227">
        <f>IF(N665="sníž. přenesená",J665,0)</f>
        <v>0</v>
      </c>
      <c r="BI665" s="227">
        <f>IF(N665="nulová",J665,0)</f>
        <v>0</v>
      </c>
      <c r="BJ665" s="20" t="s">
        <v>77</v>
      </c>
      <c r="BK665" s="227">
        <f>ROUND(I665*H665,2)</f>
        <v>0</v>
      </c>
      <c r="BL665" s="20" t="s">
        <v>249</v>
      </c>
      <c r="BM665" s="226" t="s">
        <v>1020</v>
      </c>
    </row>
    <row r="666" s="2" customFormat="1">
      <c r="A666" s="41"/>
      <c r="B666" s="42"/>
      <c r="C666" s="43"/>
      <c r="D666" s="228" t="s">
        <v>151</v>
      </c>
      <c r="E666" s="43"/>
      <c r="F666" s="229" t="s">
        <v>1019</v>
      </c>
      <c r="G666" s="43"/>
      <c r="H666" s="43"/>
      <c r="I666" s="230"/>
      <c r="J666" s="43"/>
      <c r="K666" s="43"/>
      <c r="L666" s="47"/>
      <c r="M666" s="231"/>
      <c r="N666" s="232"/>
      <c r="O666" s="87"/>
      <c r="P666" s="87"/>
      <c r="Q666" s="87"/>
      <c r="R666" s="87"/>
      <c r="S666" s="87"/>
      <c r="T666" s="88"/>
      <c r="U666" s="41"/>
      <c r="V666" s="41"/>
      <c r="W666" s="41"/>
      <c r="X666" s="41"/>
      <c r="Y666" s="41"/>
      <c r="Z666" s="41"/>
      <c r="AA666" s="41"/>
      <c r="AB666" s="41"/>
      <c r="AC666" s="41"/>
      <c r="AD666" s="41"/>
      <c r="AE666" s="41"/>
      <c r="AT666" s="20" t="s">
        <v>151</v>
      </c>
      <c r="AU666" s="20" t="s">
        <v>81</v>
      </c>
    </row>
    <row r="667" s="14" customFormat="1">
      <c r="A667" s="14"/>
      <c r="B667" s="245"/>
      <c r="C667" s="246"/>
      <c r="D667" s="228" t="s">
        <v>173</v>
      </c>
      <c r="E667" s="246"/>
      <c r="F667" s="248" t="s">
        <v>1021</v>
      </c>
      <c r="G667" s="246"/>
      <c r="H667" s="249">
        <v>44</v>
      </c>
      <c r="I667" s="250"/>
      <c r="J667" s="246"/>
      <c r="K667" s="246"/>
      <c r="L667" s="251"/>
      <c r="M667" s="252"/>
      <c r="N667" s="253"/>
      <c r="O667" s="253"/>
      <c r="P667" s="253"/>
      <c r="Q667" s="253"/>
      <c r="R667" s="253"/>
      <c r="S667" s="253"/>
      <c r="T667" s="254"/>
      <c r="U667" s="14"/>
      <c r="V667" s="14"/>
      <c r="W667" s="14"/>
      <c r="X667" s="14"/>
      <c r="Y667" s="14"/>
      <c r="Z667" s="14"/>
      <c r="AA667" s="14"/>
      <c r="AB667" s="14"/>
      <c r="AC667" s="14"/>
      <c r="AD667" s="14"/>
      <c r="AE667" s="14"/>
      <c r="AT667" s="255" t="s">
        <v>173</v>
      </c>
      <c r="AU667" s="255" t="s">
        <v>81</v>
      </c>
      <c r="AV667" s="14" t="s">
        <v>81</v>
      </c>
      <c r="AW667" s="14" t="s">
        <v>4</v>
      </c>
      <c r="AX667" s="14" t="s">
        <v>77</v>
      </c>
      <c r="AY667" s="255" t="s">
        <v>142</v>
      </c>
    </row>
    <row r="668" s="2" customFormat="1" ht="33" customHeight="1">
      <c r="A668" s="41"/>
      <c r="B668" s="42"/>
      <c r="C668" s="215" t="s">
        <v>1022</v>
      </c>
      <c r="D668" s="215" t="s">
        <v>144</v>
      </c>
      <c r="E668" s="216" t="s">
        <v>1023</v>
      </c>
      <c r="F668" s="217" t="s">
        <v>1024</v>
      </c>
      <c r="G668" s="218" t="s">
        <v>641</v>
      </c>
      <c r="H668" s="219">
        <v>40</v>
      </c>
      <c r="I668" s="220"/>
      <c r="J668" s="221">
        <f>ROUND(I668*H668,2)</f>
        <v>0</v>
      </c>
      <c r="K668" s="217" t="s">
        <v>148</v>
      </c>
      <c r="L668" s="47"/>
      <c r="M668" s="222" t="s">
        <v>19</v>
      </c>
      <c r="N668" s="223" t="s">
        <v>44</v>
      </c>
      <c r="O668" s="87"/>
      <c r="P668" s="224">
        <f>O668*H668</f>
        <v>0</v>
      </c>
      <c r="Q668" s="224">
        <v>0</v>
      </c>
      <c r="R668" s="224">
        <f>Q668*H668</f>
        <v>0</v>
      </c>
      <c r="S668" s="224">
        <v>0</v>
      </c>
      <c r="T668" s="225">
        <f>S668*H668</f>
        <v>0</v>
      </c>
      <c r="U668" s="41"/>
      <c r="V668" s="41"/>
      <c r="W668" s="41"/>
      <c r="X668" s="41"/>
      <c r="Y668" s="41"/>
      <c r="Z668" s="41"/>
      <c r="AA668" s="41"/>
      <c r="AB668" s="41"/>
      <c r="AC668" s="41"/>
      <c r="AD668" s="41"/>
      <c r="AE668" s="41"/>
      <c r="AR668" s="226" t="s">
        <v>249</v>
      </c>
      <c r="AT668" s="226" t="s">
        <v>144</v>
      </c>
      <c r="AU668" s="226" t="s">
        <v>81</v>
      </c>
      <c r="AY668" s="20" t="s">
        <v>142</v>
      </c>
      <c r="BE668" s="227">
        <f>IF(N668="základní",J668,0)</f>
        <v>0</v>
      </c>
      <c r="BF668" s="227">
        <f>IF(N668="snížená",J668,0)</f>
        <v>0</v>
      </c>
      <c r="BG668" s="227">
        <f>IF(N668="zákl. přenesená",J668,0)</f>
        <v>0</v>
      </c>
      <c r="BH668" s="227">
        <f>IF(N668="sníž. přenesená",J668,0)</f>
        <v>0</v>
      </c>
      <c r="BI668" s="227">
        <f>IF(N668="nulová",J668,0)</f>
        <v>0</v>
      </c>
      <c r="BJ668" s="20" t="s">
        <v>77</v>
      </c>
      <c r="BK668" s="227">
        <f>ROUND(I668*H668,2)</f>
        <v>0</v>
      </c>
      <c r="BL668" s="20" t="s">
        <v>249</v>
      </c>
      <c r="BM668" s="226" t="s">
        <v>1025</v>
      </c>
    </row>
    <row r="669" s="2" customFormat="1">
      <c r="A669" s="41"/>
      <c r="B669" s="42"/>
      <c r="C669" s="43"/>
      <c r="D669" s="228" t="s">
        <v>151</v>
      </c>
      <c r="E669" s="43"/>
      <c r="F669" s="229" t="s">
        <v>1026</v>
      </c>
      <c r="G669" s="43"/>
      <c r="H669" s="43"/>
      <c r="I669" s="230"/>
      <c r="J669" s="43"/>
      <c r="K669" s="43"/>
      <c r="L669" s="47"/>
      <c r="M669" s="231"/>
      <c r="N669" s="232"/>
      <c r="O669" s="87"/>
      <c r="P669" s="87"/>
      <c r="Q669" s="87"/>
      <c r="R669" s="87"/>
      <c r="S669" s="87"/>
      <c r="T669" s="88"/>
      <c r="U669" s="41"/>
      <c r="V669" s="41"/>
      <c r="W669" s="41"/>
      <c r="X669" s="41"/>
      <c r="Y669" s="41"/>
      <c r="Z669" s="41"/>
      <c r="AA669" s="41"/>
      <c r="AB669" s="41"/>
      <c r="AC669" s="41"/>
      <c r="AD669" s="41"/>
      <c r="AE669" s="41"/>
      <c r="AT669" s="20" t="s">
        <v>151</v>
      </c>
      <c r="AU669" s="20" t="s">
        <v>81</v>
      </c>
    </row>
    <row r="670" s="2" customFormat="1">
      <c r="A670" s="41"/>
      <c r="B670" s="42"/>
      <c r="C670" s="43"/>
      <c r="D670" s="233" t="s">
        <v>153</v>
      </c>
      <c r="E670" s="43"/>
      <c r="F670" s="234" t="s">
        <v>1027</v>
      </c>
      <c r="G670" s="43"/>
      <c r="H670" s="43"/>
      <c r="I670" s="230"/>
      <c r="J670" s="43"/>
      <c r="K670" s="43"/>
      <c r="L670" s="47"/>
      <c r="M670" s="231"/>
      <c r="N670" s="232"/>
      <c r="O670" s="87"/>
      <c r="P670" s="87"/>
      <c r="Q670" s="87"/>
      <c r="R670" s="87"/>
      <c r="S670" s="87"/>
      <c r="T670" s="88"/>
      <c r="U670" s="41"/>
      <c r="V670" s="41"/>
      <c r="W670" s="41"/>
      <c r="X670" s="41"/>
      <c r="Y670" s="41"/>
      <c r="Z670" s="41"/>
      <c r="AA670" s="41"/>
      <c r="AB670" s="41"/>
      <c r="AC670" s="41"/>
      <c r="AD670" s="41"/>
      <c r="AE670" s="41"/>
      <c r="AT670" s="20" t="s">
        <v>153</v>
      </c>
      <c r="AU670" s="20" t="s">
        <v>81</v>
      </c>
    </row>
    <row r="671" s="2" customFormat="1" ht="33" customHeight="1">
      <c r="A671" s="41"/>
      <c r="B671" s="42"/>
      <c r="C671" s="215" t="s">
        <v>1028</v>
      </c>
      <c r="D671" s="215" t="s">
        <v>144</v>
      </c>
      <c r="E671" s="216" t="s">
        <v>1029</v>
      </c>
      <c r="F671" s="217" t="s">
        <v>1030</v>
      </c>
      <c r="G671" s="218" t="s">
        <v>1031</v>
      </c>
      <c r="H671" s="289"/>
      <c r="I671" s="220"/>
      <c r="J671" s="221">
        <f>ROUND(I671*H671,2)</f>
        <v>0</v>
      </c>
      <c r="K671" s="217" t="s">
        <v>148</v>
      </c>
      <c r="L671" s="47"/>
      <c r="M671" s="222" t="s">
        <v>19</v>
      </c>
      <c r="N671" s="223" t="s">
        <v>44</v>
      </c>
      <c r="O671" s="87"/>
      <c r="P671" s="224">
        <f>O671*H671</f>
        <v>0</v>
      </c>
      <c r="Q671" s="224">
        <v>0</v>
      </c>
      <c r="R671" s="224">
        <f>Q671*H671</f>
        <v>0</v>
      </c>
      <c r="S671" s="224">
        <v>0</v>
      </c>
      <c r="T671" s="225">
        <f>S671*H671</f>
        <v>0</v>
      </c>
      <c r="U671" s="41"/>
      <c r="V671" s="41"/>
      <c r="W671" s="41"/>
      <c r="X671" s="41"/>
      <c r="Y671" s="41"/>
      <c r="Z671" s="41"/>
      <c r="AA671" s="41"/>
      <c r="AB671" s="41"/>
      <c r="AC671" s="41"/>
      <c r="AD671" s="41"/>
      <c r="AE671" s="41"/>
      <c r="AR671" s="226" t="s">
        <v>249</v>
      </c>
      <c r="AT671" s="226" t="s">
        <v>144</v>
      </c>
      <c r="AU671" s="226" t="s">
        <v>81</v>
      </c>
      <c r="AY671" s="20" t="s">
        <v>142</v>
      </c>
      <c r="BE671" s="227">
        <f>IF(N671="základní",J671,0)</f>
        <v>0</v>
      </c>
      <c r="BF671" s="227">
        <f>IF(N671="snížená",J671,0)</f>
        <v>0</v>
      </c>
      <c r="BG671" s="227">
        <f>IF(N671="zákl. přenesená",J671,0)</f>
        <v>0</v>
      </c>
      <c r="BH671" s="227">
        <f>IF(N671="sníž. přenesená",J671,0)</f>
        <v>0</v>
      </c>
      <c r="BI671" s="227">
        <f>IF(N671="nulová",J671,0)</f>
        <v>0</v>
      </c>
      <c r="BJ671" s="20" t="s">
        <v>77</v>
      </c>
      <c r="BK671" s="227">
        <f>ROUND(I671*H671,2)</f>
        <v>0</v>
      </c>
      <c r="BL671" s="20" t="s">
        <v>249</v>
      </c>
      <c r="BM671" s="226" t="s">
        <v>1032</v>
      </c>
    </row>
    <row r="672" s="2" customFormat="1">
      <c r="A672" s="41"/>
      <c r="B672" s="42"/>
      <c r="C672" s="43"/>
      <c r="D672" s="228" t="s">
        <v>151</v>
      </c>
      <c r="E672" s="43"/>
      <c r="F672" s="229" t="s">
        <v>1033</v>
      </c>
      <c r="G672" s="43"/>
      <c r="H672" s="43"/>
      <c r="I672" s="230"/>
      <c r="J672" s="43"/>
      <c r="K672" s="43"/>
      <c r="L672" s="47"/>
      <c r="M672" s="231"/>
      <c r="N672" s="232"/>
      <c r="O672" s="87"/>
      <c r="P672" s="87"/>
      <c r="Q672" s="87"/>
      <c r="R672" s="87"/>
      <c r="S672" s="87"/>
      <c r="T672" s="88"/>
      <c r="U672" s="41"/>
      <c r="V672" s="41"/>
      <c r="W672" s="41"/>
      <c r="X672" s="41"/>
      <c r="Y672" s="41"/>
      <c r="Z672" s="41"/>
      <c r="AA672" s="41"/>
      <c r="AB672" s="41"/>
      <c r="AC672" s="41"/>
      <c r="AD672" s="41"/>
      <c r="AE672" s="41"/>
      <c r="AT672" s="20" t="s">
        <v>151</v>
      </c>
      <c r="AU672" s="20" t="s">
        <v>81</v>
      </c>
    </row>
    <row r="673" s="2" customFormat="1">
      <c r="A673" s="41"/>
      <c r="B673" s="42"/>
      <c r="C673" s="43"/>
      <c r="D673" s="233" t="s">
        <v>153</v>
      </c>
      <c r="E673" s="43"/>
      <c r="F673" s="234" t="s">
        <v>1034</v>
      </c>
      <c r="G673" s="43"/>
      <c r="H673" s="43"/>
      <c r="I673" s="230"/>
      <c r="J673" s="43"/>
      <c r="K673" s="43"/>
      <c r="L673" s="47"/>
      <c r="M673" s="231"/>
      <c r="N673" s="232"/>
      <c r="O673" s="87"/>
      <c r="P673" s="87"/>
      <c r="Q673" s="87"/>
      <c r="R673" s="87"/>
      <c r="S673" s="87"/>
      <c r="T673" s="88"/>
      <c r="U673" s="41"/>
      <c r="V673" s="41"/>
      <c r="W673" s="41"/>
      <c r="X673" s="41"/>
      <c r="Y673" s="41"/>
      <c r="Z673" s="41"/>
      <c r="AA673" s="41"/>
      <c r="AB673" s="41"/>
      <c r="AC673" s="41"/>
      <c r="AD673" s="41"/>
      <c r="AE673" s="41"/>
      <c r="AT673" s="20" t="s">
        <v>153</v>
      </c>
      <c r="AU673" s="20" t="s">
        <v>81</v>
      </c>
    </row>
    <row r="674" s="12" customFormat="1" ht="22.8" customHeight="1">
      <c r="A674" s="12"/>
      <c r="B674" s="199"/>
      <c r="C674" s="200"/>
      <c r="D674" s="201" t="s">
        <v>72</v>
      </c>
      <c r="E674" s="213" t="s">
        <v>1035</v>
      </c>
      <c r="F674" s="213" t="s">
        <v>1036</v>
      </c>
      <c r="G674" s="200"/>
      <c r="H674" s="200"/>
      <c r="I674" s="203"/>
      <c r="J674" s="214">
        <f>BK674</f>
        <v>0</v>
      </c>
      <c r="K674" s="200"/>
      <c r="L674" s="205"/>
      <c r="M674" s="206"/>
      <c r="N674" s="207"/>
      <c r="O674" s="207"/>
      <c r="P674" s="208">
        <f>SUM(P675:P742)</f>
        <v>0</v>
      </c>
      <c r="Q674" s="207"/>
      <c r="R674" s="208">
        <f>SUM(R675:R742)</f>
        <v>4.4154309999999999</v>
      </c>
      <c r="S674" s="207"/>
      <c r="T674" s="209">
        <f>SUM(T675:T742)</f>
        <v>0.11900000000000001</v>
      </c>
      <c r="U674" s="12"/>
      <c r="V674" s="12"/>
      <c r="W674" s="12"/>
      <c r="X674" s="12"/>
      <c r="Y674" s="12"/>
      <c r="Z674" s="12"/>
      <c r="AA674" s="12"/>
      <c r="AB674" s="12"/>
      <c r="AC674" s="12"/>
      <c r="AD674" s="12"/>
      <c r="AE674" s="12"/>
      <c r="AR674" s="210" t="s">
        <v>81</v>
      </c>
      <c r="AT674" s="211" t="s">
        <v>72</v>
      </c>
      <c r="AU674" s="211" t="s">
        <v>77</v>
      </c>
      <c r="AY674" s="210" t="s">
        <v>142</v>
      </c>
      <c r="BK674" s="212">
        <f>SUM(BK675:BK742)</f>
        <v>0</v>
      </c>
    </row>
    <row r="675" s="2" customFormat="1" ht="24.15" customHeight="1">
      <c r="A675" s="41"/>
      <c r="B675" s="42"/>
      <c r="C675" s="215" t="s">
        <v>1037</v>
      </c>
      <c r="D675" s="215" t="s">
        <v>144</v>
      </c>
      <c r="E675" s="216" t="s">
        <v>1038</v>
      </c>
      <c r="F675" s="217" t="s">
        <v>1039</v>
      </c>
      <c r="G675" s="218" t="s">
        <v>147</v>
      </c>
      <c r="H675" s="219">
        <v>97.409999999999997</v>
      </c>
      <c r="I675" s="220"/>
      <c r="J675" s="221">
        <f>ROUND(I675*H675,2)</f>
        <v>0</v>
      </c>
      <c r="K675" s="217" t="s">
        <v>148</v>
      </c>
      <c r="L675" s="47"/>
      <c r="M675" s="222" t="s">
        <v>19</v>
      </c>
      <c r="N675" s="223" t="s">
        <v>44</v>
      </c>
      <c r="O675" s="87"/>
      <c r="P675" s="224">
        <f>O675*H675</f>
        <v>0</v>
      </c>
      <c r="Q675" s="224">
        <v>0.00025000000000000001</v>
      </c>
      <c r="R675" s="224">
        <f>Q675*H675</f>
        <v>0.024352499999999999</v>
      </c>
      <c r="S675" s="224">
        <v>0</v>
      </c>
      <c r="T675" s="225">
        <f>S675*H675</f>
        <v>0</v>
      </c>
      <c r="U675" s="41"/>
      <c r="V675" s="41"/>
      <c r="W675" s="41"/>
      <c r="X675" s="41"/>
      <c r="Y675" s="41"/>
      <c r="Z675" s="41"/>
      <c r="AA675" s="41"/>
      <c r="AB675" s="41"/>
      <c r="AC675" s="41"/>
      <c r="AD675" s="41"/>
      <c r="AE675" s="41"/>
      <c r="AR675" s="226" t="s">
        <v>249</v>
      </c>
      <c r="AT675" s="226" t="s">
        <v>144</v>
      </c>
      <c r="AU675" s="226" t="s">
        <v>81</v>
      </c>
      <c r="AY675" s="20" t="s">
        <v>142</v>
      </c>
      <c r="BE675" s="227">
        <f>IF(N675="základní",J675,0)</f>
        <v>0</v>
      </c>
      <c r="BF675" s="227">
        <f>IF(N675="snížená",J675,0)</f>
        <v>0</v>
      </c>
      <c r="BG675" s="227">
        <f>IF(N675="zákl. přenesená",J675,0)</f>
        <v>0</v>
      </c>
      <c r="BH675" s="227">
        <f>IF(N675="sníž. přenesená",J675,0)</f>
        <v>0</v>
      </c>
      <c r="BI675" s="227">
        <f>IF(N675="nulová",J675,0)</f>
        <v>0</v>
      </c>
      <c r="BJ675" s="20" t="s">
        <v>77</v>
      </c>
      <c r="BK675" s="227">
        <f>ROUND(I675*H675,2)</f>
        <v>0</v>
      </c>
      <c r="BL675" s="20" t="s">
        <v>249</v>
      </c>
      <c r="BM675" s="226" t="s">
        <v>1040</v>
      </c>
    </row>
    <row r="676" s="2" customFormat="1">
      <c r="A676" s="41"/>
      <c r="B676" s="42"/>
      <c r="C676" s="43"/>
      <c r="D676" s="228" t="s">
        <v>151</v>
      </c>
      <c r="E676" s="43"/>
      <c r="F676" s="229" t="s">
        <v>1041</v>
      </c>
      <c r="G676" s="43"/>
      <c r="H676" s="43"/>
      <c r="I676" s="230"/>
      <c r="J676" s="43"/>
      <c r="K676" s="43"/>
      <c r="L676" s="47"/>
      <c r="M676" s="231"/>
      <c r="N676" s="232"/>
      <c r="O676" s="87"/>
      <c r="P676" s="87"/>
      <c r="Q676" s="87"/>
      <c r="R676" s="87"/>
      <c r="S676" s="87"/>
      <c r="T676" s="88"/>
      <c r="U676" s="41"/>
      <c r="V676" s="41"/>
      <c r="W676" s="41"/>
      <c r="X676" s="41"/>
      <c r="Y676" s="41"/>
      <c r="Z676" s="41"/>
      <c r="AA676" s="41"/>
      <c r="AB676" s="41"/>
      <c r="AC676" s="41"/>
      <c r="AD676" s="41"/>
      <c r="AE676" s="41"/>
      <c r="AT676" s="20" t="s">
        <v>151</v>
      </c>
      <c r="AU676" s="20" t="s">
        <v>81</v>
      </c>
    </row>
    <row r="677" s="2" customFormat="1">
      <c r="A677" s="41"/>
      <c r="B677" s="42"/>
      <c r="C677" s="43"/>
      <c r="D677" s="233" t="s">
        <v>153</v>
      </c>
      <c r="E677" s="43"/>
      <c r="F677" s="234" t="s">
        <v>1042</v>
      </c>
      <c r="G677" s="43"/>
      <c r="H677" s="43"/>
      <c r="I677" s="230"/>
      <c r="J677" s="43"/>
      <c r="K677" s="43"/>
      <c r="L677" s="47"/>
      <c r="M677" s="231"/>
      <c r="N677" s="232"/>
      <c r="O677" s="87"/>
      <c r="P677" s="87"/>
      <c r="Q677" s="87"/>
      <c r="R677" s="87"/>
      <c r="S677" s="87"/>
      <c r="T677" s="88"/>
      <c r="U677" s="41"/>
      <c r="V677" s="41"/>
      <c r="W677" s="41"/>
      <c r="X677" s="41"/>
      <c r="Y677" s="41"/>
      <c r="Z677" s="41"/>
      <c r="AA677" s="41"/>
      <c r="AB677" s="41"/>
      <c r="AC677" s="41"/>
      <c r="AD677" s="41"/>
      <c r="AE677" s="41"/>
      <c r="AT677" s="20" t="s">
        <v>153</v>
      </c>
      <c r="AU677" s="20" t="s">
        <v>81</v>
      </c>
    </row>
    <row r="678" s="14" customFormat="1">
      <c r="A678" s="14"/>
      <c r="B678" s="245"/>
      <c r="C678" s="246"/>
      <c r="D678" s="228" t="s">
        <v>173</v>
      </c>
      <c r="E678" s="247" t="s">
        <v>19</v>
      </c>
      <c r="F678" s="248" t="s">
        <v>1043</v>
      </c>
      <c r="G678" s="246"/>
      <c r="H678" s="249">
        <v>122.56</v>
      </c>
      <c r="I678" s="250"/>
      <c r="J678" s="246"/>
      <c r="K678" s="246"/>
      <c r="L678" s="251"/>
      <c r="M678" s="252"/>
      <c r="N678" s="253"/>
      <c r="O678" s="253"/>
      <c r="P678" s="253"/>
      <c r="Q678" s="253"/>
      <c r="R678" s="253"/>
      <c r="S678" s="253"/>
      <c r="T678" s="254"/>
      <c r="U678" s="14"/>
      <c r="V678" s="14"/>
      <c r="W678" s="14"/>
      <c r="X678" s="14"/>
      <c r="Y678" s="14"/>
      <c r="Z678" s="14"/>
      <c r="AA678" s="14"/>
      <c r="AB678" s="14"/>
      <c r="AC678" s="14"/>
      <c r="AD678" s="14"/>
      <c r="AE678" s="14"/>
      <c r="AT678" s="255" t="s">
        <v>173</v>
      </c>
      <c r="AU678" s="255" t="s">
        <v>81</v>
      </c>
      <c r="AV678" s="14" t="s">
        <v>81</v>
      </c>
      <c r="AW678" s="14" t="s">
        <v>34</v>
      </c>
      <c r="AX678" s="14" t="s">
        <v>73</v>
      </c>
      <c r="AY678" s="255" t="s">
        <v>142</v>
      </c>
    </row>
    <row r="679" s="13" customFormat="1">
      <c r="A679" s="13"/>
      <c r="B679" s="235"/>
      <c r="C679" s="236"/>
      <c r="D679" s="228" t="s">
        <v>173</v>
      </c>
      <c r="E679" s="237" t="s">
        <v>19</v>
      </c>
      <c r="F679" s="238" t="s">
        <v>1044</v>
      </c>
      <c r="G679" s="236"/>
      <c r="H679" s="237" t="s">
        <v>19</v>
      </c>
      <c r="I679" s="239"/>
      <c r="J679" s="236"/>
      <c r="K679" s="236"/>
      <c r="L679" s="240"/>
      <c r="M679" s="241"/>
      <c r="N679" s="242"/>
      <c r="O679" s="242"/>
      <c r="P679" s="242"/>
      <c r="Q679" s="242"/>
      <c r="R679" s="242"/>
      <c r="S679" s="242"/>
      <c r="T679" s="243"/>
      <c r="U679" s="13"/>
      <c r="V679" s="13"/>
      <c r="W679" s="13"/>
      <c r="X679" s="13"/>
      <c r="Y679" s="13"/>
      <c r="Z679" s="13"/>
      <c r="AA679" s="13"/>
      <c r="AB679" s="13"/>
      <c r="AC679" s="13"/>
      <c r="AD679" s="13"/>
      <c r="AE679" s="13"/>
      <c r="AT679" s="244" t="s">
        <v>173</v>
      </c>
      <c r="AU679" s="244" t="s">
        <v>81</v>
      </c>
      <c r="AV679" s="13" t="s">
        <v>77</v>
      </c>
      <c r="AW679" s="13" t="s">
        <v>34</v>
      </c>
      <c r="AX679" s="13" t="s">
        <v>73</v>
      </c>
      <c r="AY679" s="244" t="s">
        <v>142</v>
      </c>
    </row>
    <row r="680" s="14" customFormat="1">
      <c r="A680" s="14"/>
      <c r="B680" s="245"/>
      <c r="C680" s="246"/>
      <c r="D680" s="228" t="s">
        <v>173</v>
      </c>
      <c r="E680" s="247" t="s">
        <v>19</v>
      </c>
      <c r="F680" s="248" t="s">
        <v>1045</v>
      </c>
      <c r="G680" s="246"/>
      <c r="H680" s="249">
        <v>-25.149999999999999</v>
      </c>
      <c r="I680" s="250"/>
      <c r="J680" s="246"/>
      <c r="K680" s="246"/>
      <c r="L680" s="251"/>
      <c r="M680" s="252"/>
      <c r="N680" s="253"/>
      <c r="O680" s="253"/>
      <c r="P680" s="253"/>
      <c r="Q680" s="253"/>
      <c r="R680" s="253"/>
      <c r="S680" s="253"/>
      <c r="T680" s="254"/>
      <c r="U680" s="14"/>
      <c r="V680" s="14"/>
      <c r="W680" s="14"/>
      <c r="X680" s="14"/>
      <c r="Y680" s="14"/>
      <c r="Z680" s="14"/>
      <c r="AA680" s="14"/>
      <c r="AB680" s="14"/>
      <c r="AC680" s="14"/>
      <c r="AD680" s="14"/>
      <c r="AE680" s="14"/>
      <c r="AT680" s="255" t="s">
        <v>173</v>
      </c>
      <c r="AU680" s="255" t="s">
        <v>81</v>
      </c>
      <c r="AV680" s="14" t="s">
        <v>81</v>
      </c>
      <c r="AW680" s="14" t="s">
        <v>34</v>
      </c>
      <c r="AX680" s="14" t="s">
        <v>73</v>
      </c>
      <c r="AY680" s="255" t="s">
        <v>142</v>
      </c>
    </row>
    <row r="681" s="15" customFormat="1">
      <c r="A681" s="15"/>
      <c r="B681" s="256"/>
      <c r="C681" s="257"/>
      <c r="D681" s="228" t="s">
        <v>173</v>
      </c>
      <c r="E681" s="258" t="s">
        <v>19</v>
      </c>
      <c r="F681" s="259" t="s">
        <v>178</v>
      </c>
      <c r="G681" s="257"/>
      <c r="H681" s="260">
        <v>97.409999999999997</v>
      </c>
      <c r="I681" s="261"/>
      <c r="J681" s="257"/>
      <c r="K681" s="257"/>
      <c r="L681" s="262"/>
      <c r="M681" s="263"/>
      <c r="N681" s="264"/>
      <c r="O681" s="264"/>
      <c r="P681" s="264"/>
      <c r="Q681" s="264"/>
      <c r="R681" s="264"/>
      <c r="S681" s="264"/>
      <c r="T681" s="265"/>
      <c r="U681" s="15"/>
      <c r="V681" s="15"/>
      <c r="W681" s="15"/>
      <c r="X681" s="15"/>
      <c r="Y681" s="15"/>
      <c r="Z681" s="15"/>
      <c r="AA681" s="15"/>
      <c r="AB681" s="15"/>
      <c r="AC681" s="15"/>
      <c r="AD681" s="15"/>
      <c r="AE681" s="15"/>
      <c r="AT681" s="266" t="s">
        <v>173</v>
      </c>
      <c r="AU681" s="266" t="s">
        <v>81</v>
      </c>
      <c r="AV681" s="15" t="s">
        <v>149</v>
      </c>
      <c r="AW681" s="15" t="s">
        <v>34</v>
      </c>
      <c r="AX681" s="15" t="s">
        <v>77</v>
      </c>
      <c r="AY681" s="266" t="s">
        <v>142</v>
      </c>
    </row>
    <row r="682" s="2" customFormat="1" ht="24.15" customHeight="1">
      <c r="A682" s="41"/>
      <c r="B682" s="42"/>
      <c r="C682" s="267" t="s">
        <v>1046</v>
      </c>
      <c r="D682" s="267" t="s">
        <v>199</v>
      </c>
      <c r="E682" s="268" t="s">
        <v>1047</v>
      </c>
      <c r="F682" s="269" t="s">
        <v>1048</v>
      </c>
      <c r="G682" s="270" t="s">
        <v>147</v>
      </c>
      <c r="H682" s="271">
        <v>97.409999999999997</v>
      </c>
      <c r="I682" s="272"/>
      <c r="J682" s="273">
        <f>ROUND(I682*H682,2)</f>
        <v>0</v>
      </c>
      <c r="K682" s="269" t="s">
        <v>148</v>
      </c>
      <c r="L682" s="274"/>
      <c r="M682" s="275" t="s">
        <v>19</v>
      </c>
      <c r="N682" s="276" t="s">
        <v>44</v>
      </c>
      <c r="O682" s="87"/>
      <c r="P682" s="224">
        <f>O682*H682</f>
        <v>0</v>
      </c>
      <c r="Q682" s="224">
        <v>0.033950000000000001</v>
      </c>
      <c r="R682" s="224">
        <f>Q682*H682</f>
        <v>3.3070694999999999</v>
      </c>
      <c r="S682" s="224">
        <v>0</v>
      </c>
      <c r="T682" s="225">
        <f>S682*H682</f>
        <v>0</v>
      </c>
      <c r="U682" s="41"/>
      <c r="V682" s="41"/>
      <c r="W682" s="41"/>
      <c r="X682" s="41"/>
      <c r="Y682" s="41"/>
      <c r="Z682" s="41"/>
      <c r="AA682" s="41"/>
      <c r="AB682" s="41"/>
      <c r="AC682" s="41"/>
      <c r="AD682" s="41"/>
      <c r="AE682" s="41"/>
      <c r="AR682" s="226" t="s">
        <v>368</v>
      </c>
      <c r="AT682" s="226" t="s">
        <v>199</v>
      </c>
      <c r="AU682" s="226" t="s">
        <v>81</v>
      </c>
      <c r="AY682" s="20" t="s">
        <v>142</v>
      </c>
      <c r="BE682" s="227">
        <f>IF(N682="základní",J682,0)</f>
        <v>0</v>
      </c>
      <c r="BF682" s="227">
        <f>IF(N682="snížená",J682,0)</f>
        <v>0</v>
      </c>
      <c r="BG682" s="227">
        <f>IF(N682="zákl. přenesená",J682,0)</f>
        <v>0</v>
      </c>
      <c r="BH682" s="227">
        <f>IF(N682="sníž. přenesená",J682,0)</f>
        <v>0</v>
      </c>
      <c r="BI682" s="227">
        <f>IF(N682="nulová",J682,0)</f>
        <v>0</v>
      </c>
      <c r="BJ682" s="20" t="s">
        <v>77</v>
      </c>
      <c r="BK682" s="227">
        <f>ROUND(I682*H682,2)</f>
        <v>0</v>
      </c>
      <c r="BL682" s="20" t="s">
        <v>249</v>
      </c>
      <c r="BM682" s="226" t="s">
        <v>1049</v>
      </c>
    </row>
    <row r="683" s="2" customFormat="1">
      <c r="A683" s="41"/>
      <c r="B683" s="42"/>
      <c r="C683" s="43"/>
      <c r="D683" s="228" t="s">
        <v>151</v>
      </c>
      <c r="E683" s="43"/>
      <c r="F683" s="229" t="s">
        <v>1048</v>
      </c>
      <c r="G683" s="43"/>
      <c r="H683" s="43"/>
      <c r="I683" s="230"/>
      <c r="J683" s="43"/>
      <c r="K683" s="43"/>
      <c r="L683" s="47"/>
      <c r="M683" s="231"/>
      <c r="N683" s="232"/>
      <c r="O683" s="87"/>
      <c r="P683" s="87"/>
      <c r="Q683" s="87"/>
      <c r="R683" s="87"/>
      <c r="S683" s="87"/>
      <c r="T683" s="88"/>
      <c r="U683" s="41"/>
      <c r="V683" s="41"/>
      <c r="W683" s="41"/>
      <c r="X683" s="41"/>
      <c r="Y683" s="41"/>
      <c r="Z683" s="41"/>
      <c r="AA683" s="41"/>
      <c r="AB683" s="41"/>
      <c r="AC683" s="41"/>
      <c r="AD683" s="41"/>
      <c r="AE683" s="41"/>
      <c r="AT683" s="20" t="s">
        <v>151</v>
      </c>
      <c r="AU683" s="20" t="s">
        <v>81</v>
      </c>
    </row>
    <row r="684" s="2" customFormat="1">
      <c r="A684" s="41"/>
      <c r="B684" s="42"/>
      <c r="C684" s="43"/>
      <c r="D684" s="228" t="s">
        <v>270</v>
      </c>
      <c r="E684" s="43"/>
      <c r="F684" s="277" t="s">
        <v>1050</v>
      </c>
      <c r="G684" s="43"/>
      <c r="H684" s="43"/>
      <c r="I684" s="230"/>
      <c r="J684" s="43"/>
      <c r="K684" s="43"/>
      <c r="L684" s="47"/>
      <c r="M684" s="231"/>
      <c r="N684" s="232"/>
      <c r="O684" s="87"/>
      <c r="P684" s="87"/>
      <c r="Q684" s="87"/>
      <c r="R684" s="87"/>
      <c r="S684" s="87"/>
      <c r="T684" s="88"/>
      <c r="U684" s="41"/>
      <c r="V684" s="41"/>
      <c r="W684" s="41"/>
      <c r="X684" s="41"/>
      <c r="Y684" s="41"/>
      <c r="Z684" s="41"/>
      <c r="AA684" s="41"/>
      <c r="AB684" s="41"/>
      <c r="AC684" s="41"/>
      <c r="AD684" s="41"/>
      <c r="AE684" s="41"/>
      <c r="AT684" s="20" t="s">
        <v>270</v>
      </c>
      <c r="AU684" s="20" t="s">
        <v>81</v>
      </c>
    </row>
    <row r="685" s="2" customFormat="1" ht="24.15" customHeight="1">
      <c r="A685" s="41"/>
      <c r="B685" s="42"/>
      <c r="C685" s="215" t="s">
        <v>1051</v>
      </c>
      <c r="D685" s="215" t="s">
        <v>144</v>
      </c>
      <c r="E685" s="216" t="s">
        <v>1052</v>
      </c>
      <c r="F685" s="217" t="s">
        <v>1053</v>
      </c>
      <c r="G685" s="218" t="s">
        <v>147</v>
      </c>
      <c r="H685" s="219">
        <v>25.149999999999999</v>
      </c>
      <c r="I685" s="220"/>
      <c r="J685" s="221">
        <f>ROUND(I685*H685,2)</f>
        <v>0</v>
      </c>
      <c r="K685" s="217" t="s">
        <v>148</v>
      </c>
      <c r="L685" s="47"/>
      <c r="M685" s="222" t="s">
        <v>19</v>
      </c>
      <c r="N685" s="223" t="s">
        <v>44</v>
      </c>
      <c r="O685" s="87"/>
      <c r="P685" s="224">
        <f>O685*H685</f>
        <v>0</v>
      </c>
      <c r="Q685" s="224">
        <v>0.00025000000000000001</v>
      </c>
      <c r="R685" s="224">
        <f>Q685*H685</f>
        <v>0.0062874999999999997</v>
      </c>
      <c r="S685" s="224">
        <v>0</v>
      </c>
      <c r="T685" s="225">
        <f>S685*H685</f>
        <v>0</v>
      </c>
      <c r="U685" s="41"/>
      <c r="V685" s="41"/>
      <c r="W685" s="41"/>
      <c r="X685" s="41"/>
      <c r="Y685" s="41"/>
      <c r="Z685" s="41"/>
      <c r="AA685" s="41"/>
      <c r="AB685" s="41"/>
      <c r="AC685" s="41"/>
      <c r="AD685" s="41"/>
      <c r="AE685" s="41"/>
      <c r="AR685" s="226" t="s">
        <v>249</v>
      </c>
      <c r="AT685" s="226" t="s">
        <v>144</v>
      </c>
      <c r="AU685" s="226" t="s">
        <v>81</v>
      </c>
      <c r="AY685" s="20" t="s">
        <v>142</v>
      </c>
      <c r="BE685" s="227">
        <f>IF(N685="základní",J685,0)</f>
        <v>0</v>
      </c>
      <c r="BF685" s="227">
        <f>IF(N685="snížená",J685,0)</f>
        <v>0</v>
      </c>
      <c r="BG685" s="227">
        <f>IF(N685="zákl. přenesená",J685,0)</f>
        <v>0</v>
      </c>
      <c r="BH685" s="227">
        <f>IF(N685="sníž. přenesená",J685,0)</f>
        <v>0</v>
      </c>
      <c r="BI685" s="227">
        <f>IF(N685="nulová",J685,0)</f>
        <v>0</v>
      </c>
      <c r="BJ685" s="20" t="s">
        <v>77</v>
      </c>
      <c r="BK685" s="227">
        <f>ROUND(I685*H685,2)</f>
        <v>0</v>
      </c>
      <c r="BL685" s="20" t="s">
        <v>249</v>
      </c>
      <c r="BM685" s="226" t="s">
        <v>1054</v>
      </c>
    </row>
    <row r="686" s="2" customFormat="1">
      <c r="A686" s="41"/>
      <c r="B686" s="42"/>
      <c r="C686" s="43"/>
      <c r="D686" s="228" t="s">
        <v>151</v>
      </c>
      <c r="E686" s="43"/>
      <c r="F686" s="229" t="s">
        <v>1055</v>
      </c>
      <c r="G686" s="43"/>
      <c r="H686" s="43"/>
      <c r="I686" s="230"/>
      <c r="J686" s="43"/>
      <c r="K686" s="43"/>
      <c r="L686" s="47"/>
      <c r="M686" s="231"/>
      <c r="N686" s="232"/>
      <c r="O686" s="87"/>
      <c r="P686" s="87"/>
      <c r="Q686" s="87"/>
      <c r="R686" s="87"/>
      <c r="S686" s="87"/>
      <c r="T686" s="88"/>
      <c r="U686" s="41"/>
      <c r="V686" s="41"/>
      <c r="W686" s="41"/>
      <c r="X686" s="41"/>
      <c r="Y686" s="41"/>
      <c r="Z686" s="41"/>
      <c r="AA686" s="41"/>
      <c r="AB686" s="41"/>
      <c r="AC686" s="41"/>
      <c r="AD686" s="41"/>
      <c r="AE686" s="41"/>
      <c r="AT686" s="20" t="s">
        <v>151</v>
      </c>
      <c r="AU686" s="20" t="s">
        <v>81</v>
      </c>
    </row>
    <row r="687" s="2" customFormat="1">
      <c r="A687" s="41"/>
      <c r="B687" s="42"/>
      <c r="C687" s="43"/>
      <c r="D687" s="233" t="s">
        <v>153</v>
      </c>
      <c r="E687" s="43"/>
      <c r="F687" s="234" t="s">
        <v>1056</v>
      </c>
      <c r="G687" s="43"/>
      <c r="H687" s="43"/>
      <c r="I687" s="230"/>
      <c r="J687" s="43"/>
      <c r="K687" s="43"/>
      <c r="L687" s="47"/>
      <c r="M687" s="231"/>
      <c r="N687" s="232"/>
      <c r="O687" s="87"/>
      <c r="P687" s="87"/>
      <c r="Q687" s="87"/>
      <c r="R687" s="87"/>
      <c r="S687" s="87"/>
      <c r="T687" s="88"/>
      <c r="U687" s="41"/>
      <c r="V687" s="41"/>
      <c r="W687" s="41"/>
      <c r="X687" s="41"/>
      <c r="Y687" s="41"/>
      <c r="Z687" s="41"/>
      <c r="AA687" s="41"/>
      <c r="AB687" s="41"/>
      <c r="AC687" s="41"/>
      <c r="AD687" s="41"/>
      <c r="AE687" s="41"/>
      <c r="AT687" s="20" t="s">
        <v>153</v>
      </c>
      <c r="AU687" s="20" t="s">
        <v>81</v>
      </c>
    </row>
    <row r="688" s="13" customFormat="1">
      <c r="A688" s="13"/>
      <c r="B688" s="235"/>
      <c r="C688" s="236"/>
      <c r="D688" s="228" t="s">
        <v>173</v>
      </c>
      <c r="E688" s="237" t="s">
        <v>19</v>
      </c>
      <c r="F688" s="238" t="s">
        <v>1044</v>
      </c>
      <c r="G688" s="236"/>
      <c r="H688" s="237" t="s">
        <v>19</v>
      </c>
      <c r="I688" s="239"/>
      <c r="J688" s="236"/>
      <c r="K688" s="236"/>
      <c r="L688" s="240"/>
      <c r="M688" s="241"/>
      <c r="N688" s="242"/>
      <c r="O688" s="242"/>
      <c r="P688" s="242"/>
      <c r="Q688" s="242"/>
      <c r="R688" s="242"/>
      <c r="S688" s="242"/>
      <c r="T688" s="243"/>
      <c r="U688" s="13"/>
      <c r="V688" s="13"/>
      <c r="W688" s="13"/>
      <c r="X688" s="13"/>
      <c r="Y688" s="13"/>
      <c r="Z688" s="13"/>
      <c r="AA688" s="13"/>
      <c r="AB688" s="13"/>
      <c r="AC688" s="13"/>
      <c r="AD688" s="13"/>
      <c r="AE688" s="13"/>
      <c r="AT688" s="244" t="s">
        <v>173</v>
      </c>
      <c r="AU688" s="244" t="s">
        <v>81</v>
      </c>
      <c r="AV688" s="13" t="s">
        <v>77</v>
      </c>
      <c r="AW688" s="13" t="s">
        <v>34</v>
      </c>
      <c r="AX688" s="13" t="s">
        <v>73</v>
      </c>
      <c r="AY688" s="244" t="s">
        <v>142</v>
      </c>
    </row>
    <row r="689" s="14" customFormat="1">
      <c r="A689" s="14"/>
      <c r="B689" s="245"/>
      <c r="C689" s="246"/>
      <c r="D689" s="228" t="s">
        <v>173</v>
      </c>
      <c r="E689" s="247" t="s">
        <v>19</v>
      </c>
      <c r="F689" s="248" t="s">
        <v>1057</v>
      </c>
      <c r="G689" s="246"/>
      <c r="H689" s="249">
        <v>22.800000000000001</v>
      </c>
      <c r="I689" s="250"/>
      <c r="J689" s="246"/>
      <c r="K689" s="246"/>
      <c r="L689" s="251"/>
      <c r="M689" s="252"/>
      <c r="N689" s="253"/>
      <c r="O689" s="253"/>
      <c r="P689" s="253"/>
      <c r="Q689" s="253"/>
      <c r="R689" s="253"/>
      <c r="S689" s="253"/>
      <c r="T689" s="254"/>
      <c r="U689" s="14"/>
      <c r="V689" s="14"/>
      <c r="W689" s="14"/>
      <c r="X689" s="14"/>
      <c r="Y689" s="14"/>
      <c r="Z689" s="14"/>
      <c r="AA689" s="14"/>
      <c r="AB689" s="14"/>
      <c r="AC689" s="14"/>
      <c r="AD689" s="14"/>
      <c r="AE689" s="14"/>
      <c r="AT689" s="255" t="s">
        <v>173</v>
      </c>
      <c r="AU689" s="255" t="s">
        <v>81</v>
      </c>
      <c r="AV689" s="14" t="s">
        <v>81</v>
      </c>
      <c r="AW689" s="14" t="s">
        <v>34</v>
      </c>
      <c r="AX689" s="14" t="s">
        <v>73</v>
      </c>
      <c r="AY689" s="255" t="s">
        <v>142</v>
      </c>
    </row>
    <row r="690" s="14" customFormat="1">
      <c r="A690" s="14"/>
      <c r="B690" s="245"/>
      <c r="C690" s="246"/>
      <c r="D690" s="228" t="s">
        <v>173</v>
      </c>
      <c r="E690" s="247" t="s">
        <v>19</v>
      </c>
      <c r="F690" s="248" t="s">
        <v>1058</v>
      </c>
      <c r="G690" s="246"/>
      <c r="H690" s="249">
        <v>2.3500000000000001</v>
      </c>
      <c r="I690" s="250"/>
      <c r="J690" s="246"/>
      <c r="K690" s="246"/>
      <c r="L690" s="251"/>
      <c r="M690" s="252"/>
      <c r="N690" s="253"/>
      <c r="O690" s="253"/>
      <c r="P690" s="253"/>
      <c r="Q690" s="253"/>
      <c r="R690" s="253"/>
      <c r="S690" s="253"/>
      <c r="T690" s="254"/>
      <c r="U690" s="14"/>
      <c r="V690" s="14"/>
      <c r="W690" s="14"/>
      <c r="X690" s="14"/>
      <c r="Y690" s="14"/>
      <c r="Z690" s="14"/>
      <c r="AA690" s="14"/>
      <c r="AB690" s="14"/>
      <c r="AC690" s="14"/>
      <c r="AD690" s="14"/>
      <c r="AE690" s="14"/>
      <c r="AT690" s="255" t="s">
        <v>173</v>
      </c>
      <c r="AU690" s="255" t="s">
        <v>81</v>
      </c>
      <c r="AV690" s="14" t="s">
        <v>81</v>
      </c>
      <c r="AW690" s="14" t="s">
        <v>34</v>
      </c>
      <c r="AX690" s="14" t="s">
        <v>73</v>
      </c>
      <c r="AY690" s="255" t="s">
        <v>142</v>
      </c>
    </row>
    <row r="691" s="15" customFormat="1">
      <c r="A691" s="15"/>
      <c r="B691" s="256"/>
      <c r="C691" s="257"/>
      <c r="D691" s="228" t="s">
        <v>173</v>
      </c>
      <c r="E691" s="258" t="s">
        <v>19</v>
      </c>
      <c r="F691" s="259" t="s">
        <v>178</v>
      </c>
      <c r="G691" s="257"/>
      <c r="H691" s="260">
        <v>25.150000000000002</v>
      </c>
      <c r="I691" s="261"/>
      <c r="J691" s="257"/>
      <c r="K691" s="257"/>
      <c r="L691" s="262"/>
      <c r="M691" s="263"/>
      <c r="N691" s="264"/>
      <c r="O691" s="264"/>
      <c r="P691" s="264"/>
      <c r="Q691" s="264"/>
      <c r="R691" s="264"/>
      <c r="S691" s="264"/>
      <c r="T691" s="265"/>
      <c r="U691" s="15"/>
      <c r="V691" s="15"/>
      <c r="W691" s="15"/>
      <c r="X691" s="15"/>
      <c r="Y691" s="15"/>
      <c r="Z691" s="15"/>
      <c r="AA691" s="15"/>
      <c r="AB691" s="15"/>
      <c r="AC691" s="15"/>
      <c r="AD691" s="15"/>
      <c r="AE691" s="15"/>
      <c r="AT691" s="266" t="s">
        <v>173</v>
      </c>
      <c r="AU691" s="266" t="s">
        <v>81</v>
      </c>
      <c r="AV691" s="15" t="s">
        <v>149</v>
      </c>
      <c r="AW691" s="15" t="s">
        <v>34</v>
      </c>
      <c r="AX691" s="15" t="s">
        <v>77</v>
      </c>
      <c r="AY691" s="266" t="s">
        <v>142</v>
      </c>
    </row>
    <row r="692" s="2" customFormat="1" ht="24.15" customHeight="1">
      <c r="A692" s="41"/>
      <c r="B692" s="42"/>
      <c r="C692" s="267" t="s">
        <v>1059</v>
      </c>
      <c r="D692" s="267" t="s">
        <v>199</v>
      </c>
      <c r="E692" s="268" t="s">
        <v>1060</v>
      </c>
      <c r="F692" s="269" t="s">
        <v>1061</v>
      </c>
      <c r="G692" s="270" t="s">
        <v>147</v>
      </c>
      <c r="H692" s="271">
        <v>25.149999999999999</v>
      </c>
      <c r="I692" s="272"/>
      <c r="J692" s="273">
        <f>ROUND(I692*H692,2)</f>
        <v>0</v>
      </c>
      <c r="K692" s="269" t="s">
        <v>148</v>
      </c>
      <c r="L692" s="274"/>
      <c r="M692" s="275" t="s">
        <v>19</v>
      </c>
      <c r="N692" s="276" t="s">
        <v>44</v>
      </c>
      <c r="O692" s="87"/>
      <c r="P692" s="224">
        <f>O692*H692</f>
        <v>0</v>
      </c>
      <c r="Q692" s="224">
        <v>0.036110000000000003</v>
      </c>
      <c r="R692" s="224">
        <f>Q692*H692</f>
        <v>0.90816649999999999</v>
      </c>
      <c r="S692" s="224">
        <v>0</v>
      </c>
      <c r="T692" s="225">
        <f>S692*H692</f>
        <v>0</v>
      </c>
      <c r="U692" s="41"/>
      <c r="V692" s="41"/>
      <c r="W692" s="41"/>
      <c r="X692" s="41"/>
      <c r="Y692" s="41"/>
      <c r="Z692" s="41"/>
      <c r="AA692" s="41"/>
      <c r="AB692" s="41"/>
      <c r="AC692" s="41"/>
      <c r="AD692" s="41"/>
      <c r="AE692" s="41"/>
      <c r="AR692" s="226" t="s">
        <v>368</v>
      </c>
      <c r="AT692" s="226" t="s">
        <v>199</v>
      </c>
      <c r="AU692" s="226" t="s">
        <v>81</v>
      </c>
      <c r="AY692" s="20" t="s">
        <v>142</v>
      </c>
      <c r="BE692" s="227">
        <f>IF(N692="základní",J692,0)</f>
        <v>0</v>
      </c>
      <c r="BF692" s="227">
        <f>IF(N692="snížená",J692,0)</f>
        <v>0</v>
      </c>
      <c r="BG692" s="227">
        <f>IF(N692="zákl. přenesená",J692,0)</f>
        <v>0</v>
      </c>
      <c r="BH692" s="227">
        <f>IF(N692="sníž. přenesená",J692,0)</f>
        <v>0</v>
      </c>
      <c r="BI692" s="227">
        <f>IF(N692="nulová",J692,0)</f>
        <v>0</v>
      </c>
      <c r="BJ692" s="20" t="s">
        <v>77</v>
      </c>
      <c r="BK692" s="227">
        <f>ROUND(I692*H692,2)</f>
        <v>0</v>
      </c>
      <c r="BL692" s="20" t="s">
        <v>249</v>
      </c>
      <c r="BM692" s="226" t="s">
        <v>1062</v>
      </c>
    </row>
    <row r="693" s="2" customFormat="1">
      <c r="A693" s="41"/>
      <c r="B693" s="42"/>
      <c r="C693" s="43"/>
      <c r="D693" s="228" t="s">
        <v>151</v>
      </c>
      <c r="E693" s="43"/>
      <c r="F693" s="229" t="s">
        <v>1061</v>
      </c>
      <c r="G693" s="43"/>
      <c r="H693" s="43"/>
      <c r="I693" s="230"/>
      <c r="J693" s="43"/>
      <c r="K693" s="43"/>
      <c r="L693" s="47"/>
      <c r="M693" s="231"/>
      <c r="N693" s="232"/>
      <c r="O693" s="87"/>
      <c r="P693" s="87"/>
      <c r="Q693" s="87"/>
      <c r="R693" s="87"/>
      <c r="S693" s="87"/>
      <c r="T693" s="88"/>
      <c r="U693" s="41"/>
      <c r="V693" s="41"/>
      <c r="W693" s="41"/>
      <c r="X693" s="41"/>
      <c r="Y693" s="41"/>
      <c r="Z693" s="41"/>
      <c r="AA693" s="41"/>
      <c r="AB693" s="41"/>
      <c r="AC693" s="41"/>
      <c r="AD693" s="41"/>
      <c r="AE693" s="41"/>
      <c r="AT693" s="20" t="s">
        <v>151</v>
      </c>
      <c r="AU693" s="20" t="s">
        <v>81</v>
      </c>
    </row>
    <row r="694" s="2" customFormat="1">
      <c r="A694" s="41"/>
      <c r="B694" s="42"/>
      <c r="C694" s="43"/>
      <c r="D694" s="228" t="s">
        <v>270</v>
      </c>
      <c r="E694" s="43"/>
      <c r="F694" s="277" t="s">
        <v>1050</v>
      </c>
      <c r="G694" s="43"/>
      <c r="H694" s="43"/>
      <c r="I694" s="230"/>
      <c r="J694" s="43"/>
      <c r="K694" s="43"/>
      <c r="L694" s="47"/>
      <c r="M694" s="231"/>
      <c r="N694" s="232"/>
      <c r="O694" s="87"/>
      <c r="P694" s="87"/>
      <c r="Q694" s="87"/>
      <c r="R694" s="87"/>
      <c r="S694" s="87"/>
      <c r="T694" s="88"/>
      <c r="U694" s="41"/>
      <c r="V694" s="41"/>
      <c r="W694" s="41"/>
      <c r="X694" s="41"/>
      <c r="Y694" s="41"/>
      <c r="Z694" s="41"/>
      <c r="AA694" s="41"/>
      <c r="AB694" s="41"/>
      <c r="AC694" s="41"/>
      <c r="AD694" s="41"/>
      <c r="AE694" s="41"/>
      <c r="AT694" s="20" t="s">
        <v>270</v>
      </c>
      <c r="AU694" s="20" t="s">
        <v>81</v>
      </c>
    </row>
    <row r="695" s="2" customFormat="1" ht="24.15" customHeight="1">
      <c r="A695" s="41"/>
      <c r="B695" s="42"/>
      <c r="C695" s="215" t="s">
        <v>1063</v>
      </c>
      <c r="D695" s="215" t="s">
        <v>144</v>
      </c>
      <c r="E695" s="216" t="s">
        <v>1064</v>
      </c>
      <c r="F695" s="217" t="s">
        <v>1065</v>
      </c>
      <c r="G695" s="218" t="s">
        <v>163</v>
      </c>
      <c r="H695" s="219">
        <v>59.5</v>
      </c>
      <c r="I695" s="220"/>
      <c r="J695" s="221">
        <f>ROUND(I695*H695,2)</f>
        <v>0</v>
      </c>
      <c r="K695" s="217" t="s">
        <v>148</v>
      </c>
      <c r="L695" s="47"/>
      <c r="M695" s="222" t="s">
        <v>19</v>
      </c>
      <c r="N695" s="223" t="s">
        <v>44</v>
      </c>
      <c r="O695" s="87"/>
      <c r="P695" s="224">
        <f>O695*H695</f>
        <v>0</v>
      </c>
      <c r="Q695" s="224">
        <v>0</v>
      </c>
      <c r="R695" s="224">
        <f>Q695*H695</f>
        <v>0</v>
      </c>
      <c r="S695" s="224">
        <v>0.002</v>
      </c>
      <c r="T695" s="225">
        <f>S695*H695</f>
        <v>0.11900000000000001</v>
      </c>
      <c r="U695" s="41"/>
      <c r="V695" s="41"/>
      <c r="W695" s="41"/>
      <c r="X695" s="41"/>
      <c r="Y695" s="41"/>
      <c r="Z695" s="41"/>
      <c r="AA695" s="41"/>
      <c r="AB695" s="41"/>
      <c r="AC695" s="41"/>
      <c r="AD695" s="41"/>
      <c r="AE695" s="41"/>
      <c r="AR695" s="226" t="s">
        <v>249</v>
      </c>
      <c r="AT695" s="226" t="s">
        <v>144</v>
      </c>
      <c r="AU695" s="226" t="s">
        <v>81</v>
      </c>
      <c r="AY695" s="20" t="s">
        <v>142</v>
      </c>
      <c r="BE695" s="227">
        <f>IF(N695="základní",J695,0)</f>
        <v>0</v>
      </c>
      <c r="BF695" s="227">
        <f>IF(N695="snížená",J695,0)</f>
        <v>0</v>
      </c>
      <c r="BG695" s="227">
        <f>IF(N695="zákl. přenesená",J695,0)</f>
        <v>0</v>
      </c>
      <c r="BH695" s="227">
        <f>IF(N695="sníž. přenesená",J695,0)</f>
        <v>0</v>
      </c>
      <c r="BI695" s="227">
        <f>IF(N695="nulová",J695,0)</f>
        <v>0</v>
      </c>
      <c r="BJ695" s="20" t="s">
        <v>77</v>
      </c>
      <c r="BK695" s="227">
        <f>ROUND(I695*H695,2)</f>
        <v>0</v>
      </c>
      <c r="BL695" s="20" t="s">
        <v>249</v>
      </c>
      <c r="BM695" s="226" t="s">
        <v>1066</v>
      </c>
    </row>
    <row r="696" s="2" customFormat="1">
      <c r="A696" s="41"/>
      <c r="B696" s="42"/>
      <c r="C696" s="43"/>
      <c r="D696" s="228" t="s">
        <v>151</v>
      </c>
      <c r="E696" s="43"/>
      <c r="F696" s="229" t="s">
        <v>1067</v>
      </c>
      <c r="G696" s="43"/>
      <c r="H696" s="43"/>
      <c r="I696" s="230"/>
      <c r="J696" s="43"/>
      <c r="K696" s="43"/>
      <c r="L696" s="47"/>
      <c r="M696" s="231"/>
      <c r="N696" s="232"/>
      <c r="O696" s="87"/>
      <c r="P696" s="87"/>
      <c r="Q696" s="87"/>
      <c r="R696" s="87"/>
      <c r="S696" s="87"/>
      <c r="T696" s="88"/>
      <c r="U696" s="41"/>
      <c r="V696" s="41"/>
      <c r="W696" s="41"/>
      <c r="X696" s="41"/>
      <c r="Y696" s="41"/>
      <c r="Z696" s="41"/>
      <c r="AA696" s="41"/>
      <c r="AB696" s="41"/>
      <c r="AC696" s="41"/>
      <c r="AD696" s="41"/>
      <c r="AE696" s="41"/>
      <c r="AT696" s="20" t="s">
        <v>151</v>
      </c>
      <c r="AU696" s="20" t="s">
        <v>81</v>
      </c>
    </row>
    <row r="697" s="2" customFormat="1">
      <c r="A697" s="41"/>
      <c r="B697" s="42"/>
      <c r="C697" s="43"/>
      <c r="D697" s="233" t="s">
        <v>153</v>
      </c>
      <c r="E697" s="43"/>
      <c r="F697" s="234" t="s">
        <v>1068</v>
      </c>
      <c r="G697" s="43"/>
      <c r="H697" s="43"/>
      <c r="I697" s="230"/>
      <c r="J697" s="43"/>
      <c r="K697" s="43"/>
      <c r="L697" s="47"/>
      <c r="M697" s="231"/>
      <c r="N697" s="232"/>
      <c r="O697" s="87"/>
      <c r="P697" s="87"/>
      <c r="Q697" s="87"/>
      <c r="R697" s="87"/>
      <c r="S697" s="87"/>
      <c r="T697" s="88"/>
      <c r="U697" s="41"/>
      <c r="V697" s="41"/>
      <c r="W697" s="41"/>
      <c r="X697" s="41"/>
      <c r="Y697" s="41"/>
      <c r="Z697" s="41"/>
      <c r="AA697" s="41"/>
      <c r="AB697" s="41"/>
      <c r="AC697" s="41"/>
      <c r="AD697" s="41"/>
      <c r="AE697" s="41"/>
      <c r="AT697" s="20" t="s">
        <v>153</v>
      </c>
      <c r="AU697" s="20" t="s">
        <v>81</v>
      </c>
    </row>
    <row r="698" s="14" customFormat="1">
      <c r="A698" s="14"/>
      <c r="B698" s="245"/>
      <c r="C698" s="246"/>
      <c r="D698" s="228" t="s">
        <v>173</v>
      </c>
      <c r="E698" s="247" t="s">
        <v>19</v>
      </c>
      <c r="F698" s="248" t="s">
        <v>1003</v>
      </c>
      <c r="G698" s="246"/>
      <c r="H698" s="249">
        <v>59.5</v>
      </c>
      <c r="I698" s="250"/>
      <c r="J698" s="246"/>
      <c r="K698" s="246"/>
      <c r="L698" s="251"/>
      <c r="M698" s="252"/>
      <c r="N698" s="253"/>
      <c r="O698" s="253"/>
      <c r="P698" s="253"/>
      <c r="Q698" s="253"/>
      <c r="R698" s="253"/>
      <c r="S698" s="253"/>
      <c r="T698" s="254"/>
      <c r="U698" s="14"/>
      <c r="V698" s="14"/>
      <c r="W698" s="14"/>
      <c r="X698" s="14"/>
      <c r="Y698" s="14"/>
      <c r="Z698" s="14"/>
      <c r="AA698" s="14"/>
      <c r="AB698" s="14"/>
      <c r="AC698" s="14"/>
      <c r="AD698" s="14"/>
      <c r="AE698" s="14"/>
      <c r="AT698" s="255" t="s">
        <v>173</v>
      </c>
      <c r="AU698" s="255" t="s">
        <v>81</v>
      </c>
      <c r="AV698" s="14" t="s">
        <v>81</v>
      </c>
      <c r="AW698" s="14" t="s">
        <v>34</v>
      </c>
      <c r="AX698" s="14" t="s">
        <v>77</v>
      </c>
      <c r="AY698" s="255" t="s">
        <v>142</v>
      </c>
    </row>
    <row r="699" s="2" customFormat="1" ht="24.15" customHeight="1">
      <c r="A699" s="41"/>
      <c r="B699" s="42"/>
      <c r="C699" s="215" t="s">
        <v>1069</v>
      </c>
      <c r="D699" s="215" t="s">
        <v>144</v>
      </c>
      <c r="E699" s="216" t="s">
        <v>1070</v>
      </c>
      <c r="F699" s="217" t="s">
        <v>1071</v>
      </c>
      <c r="G699" s="218" t="s">
        <v>163</v>
      </c>
      <c r="H699" s="219">
        <v>40</v>
      </c>
      <c r="I699" s="220"/>
      <c r="J699" s="221">
        <f>ROUND(I699*H699,2)</f>
        <v>0</v>
      </c>
      <c r="K699" s="217" t="s">
        <v>148</v>
      </c>
      <c r="L699" s="47"/>
      <c r="M699" s="222" t="s">
        <v>19</v>
      </c>
      <c r="N699" s="223" t="s">
        <v>44</v>
      </c>
      <c r="O699" s="87"/>
      <c r="P699" s="224">
        <f>O699*H699</f>
        <v>0</v>
      </c>
      <c r="Q699" s="224">
        <v>0</v>
      </c>
      <c r="R699" s="224">
        <f>Q699*H699</f>
        <v>0</v>
      </c>
      <c r="S699" s="224">
        <v>0</v>
      </c>
      <c r="T699" s="225">
        <f>S699*H699</f>
        <v>0</v>
      </c>
      <c r="U699" s="41"/>
      <c r="V699" s="41"/>
      <c r="W699" s="41"/>
      <c r="X699" s="41"/>
      <c r="Y699" s="41"/>
      <c r="Z699" s="41"/>
      <c r="AA699" s="41"/>
      <c r="AB699" s="41"/>
      <c r="AC699" s="41"/>
      <c r="AD699" s="41"/>
      <c r="AE699" s="41"/>
      <c r="AR699" s="226" t="s">
        <v>249</v>
      </c>
      <c r="AT699" s="226" t="s">
        <v>144</v>
      </c>
      <c r="AU699" s="226" t="s">
        <v>81</v>
      </c>
      <c r="AY699" s="20" t="s">
        <v>142</v>
      </c>
      <c r="BE699" s="227">
        <f>IF(N699="základní",J699,0)</f>
        <v>0</v>
      </c>
      <c r="BF699" s="227">
        <f>IF(N699="snížená",J699,0)</f>
        <v>0</v>
      </c>
      <c r="BG699" s="227">
        <f>IF(N699="zákl. přenesená",J699,0)</f>
        <v>0</v>
      </c>
      <c r="BH699" s="227">
        <f>IF(N699="sníž. přenesená",J699,0)</f>
        <v>0</v>
      </c>
      <c r="BI699" s="227">
        <f>IF(N699="nulová",J699,0)</f>
        <v>0</v>
      </c>
      <c r="BJ699" s="20" t="s">
        <v>77</v>
      </c>
      <c r="BK699" s="227">
        <f>ROUND(I699*H699,2)</f>
        <v>0</v>
      </c>
      <c r="BL699" s="20" t="s">
        <v>249</v>
      </c>
      <c r="BM699" s="226" t="s">
        <v>1072</v>
      </c>
    </row>
    <row r="700" s="2" customFormat="1">
      <c r="A700" s="41"/>
      <c r="B700" s="42"/>
      <c r="C700" s="43"/>
      <c r="D700" s="228" t="s">
        <v>151</v>
      </c>
      <c r="E700" s="43"/>
      <c r="F700" s="229" t="s">
        <v>1073</v>
      </c>
      <c r="G700" s="43"/>
      <c r="H700" s="43"/>
      <c r="I700" s="230"/>
      <c r="J700" s="43"/>
      <c r="K700" s="43"/>
      <c r="L700" s="47"/>
      <c r="M700" s="231"/>
      <c r="N700" s="232"/>
      <c r="O700" s="87"/>
      <c r="P700" s="87"/>
      <c r="Q700" s="87"/>
      <c r="R700" s="87"/>
      <c r="S700" s="87"/>
      <c r="T700" s="88"/>
      <c r="U700" s="41"/>
      <c r="V700" s="41"/>
      <c r="W700" s="41"/>
      <c r="X700" s="41"/>
      <c r="Y700" s="41"/>
      <c r="Z700" s="41"/>
      <c r="AA700" s="41"/>
      <c r="AB700" s="41"/>
      <c r="AC700" s="41"/>
      <c r="AD700" s="41"/>
      <c r="AE700" s="41"/>
      <c r="AT700" s="20" t="s">
        <v>151</v>
      </c>
      <c r="AU700" s="20" t="s">
        <v>81</v>
      </c>
    </row>
    <row r="701" s="2" customFormat="1">
      <c r="A701" s="41"/>
      <c r="B701" s="42"/>
      <c r="C701" s="43"/>
      <c r="D701" s="233" t="s">
        <v>153</v>
      </c>
      <c r="E701" s="43"/>
      <c r="F701" s="234" t="s">
        <v>1074</v>
      </c>
      <c r="G701" s="43"/>
      <c r="H701" s="43"/>
      <c r="I701" s="230"/>
      <c r="J701" s="43"/>
      <c r="K701" s="43"/>
      <c r="L701" s="47"/>
      <c r="M701" s="231"/>
      <c r="N701" s="232"/>
      <c r="O701" s="87"/>
      <c r="P701" s="87"/>
      <c r="Q701" s="87"/>
      <c r="R701" s="87"/>
      <c r="S701" s="87"/>
      <c r="T701" s="88"/>
      <c r="U701" s="41"/>
      <c r="V701" s="41"/>
      <c r="W701" s="41"/>
      <c r="X701" s="41"/>
      <c r="Y701" s="41"/>
      <c r="Z701" s="41"/>
      <c r="AA701" s="41"/>
      <c r="AB701" s="41"/>
      <c r="AC701" s="41"/>
      <c r="AD701" s="41"/>
      <c r="AE701" s="41"/>
      <c r="AT701" s="20" t="s">
        <v>153</v>
      </c>
      <c r="AU701" s="20" t="s">
        <v>81</v>
      </c>
    </row>
    <row r="702" s="14" customFormat="1">
      <c r="A702" s="14"/>
      <c r="B702" s="245"/>
      <c r="C702" s="246"/>
      <c r="D702" s="228" t="s">
        <v>173</v>
      </c>
      <c r="E702" s="247" t="s">
        <v>19</v>
      </c>
      <c r="F702" s="248" t="s">
        <v>471</v>
      </c>
      <c r="G702" s="246"/>
      <c r="H702" s="249">
        <v>40</v>
      </c>
      <c r="I702" s="250"/>
      <c r="J702" s="246"/>
      <c r="K702" s="246"/>
      <c r="L702" s="251"/>
      <c r="M702" s="252"/>
      <c r="N702" s="253"/>
      <c r="O702" s="253"/>
      <c r="P702" s="253"/>
      <c r="Q702" s="253"/>
      <c r="R702" s="253"/>
      <c r="S702" s="253"/>
      <c r="T702" s="254"/>
      <c r="U702" s="14"/>
      <c r="V702" s="14"/>
      <c r="W702" s="14"/>
      <c r="X702" s="14"/>
      <c r="Y702" s="14"/>
      <c r="Z702" s="14"/>
      <c r="AA702" s="14"/>
      <c r="AB702" s="14"/>
      <c r="AC702" s="14"/>
      <c r="AD702" s="14"/>
      <c r="AE702" s="14"/>
      <c r="AT702" s="255" t="s">
        <v>173</v>
      </c>
      <c r="AU702" s="255" t="s">
        <v>81</v>
      </c>
      <c r="AV702" s="14" t="s">
        <v>81</v>
      </c>
      <c r="AW702" s="14" t="s">
        <v>34</v>
      </c>
      <c r="AX702" s="14" t="s">
        <v>77</v>
      </c>
      <c r="AY702" s="255" t="s">
        <v>142</v>
      </c>
    </row>
    <row r="703" s="2" customFormat="1" ht="16.5" customHeight="1">
      <c r="A703" s="41"/>
      <c r="B703" s="42"/>
      <c r="C703" s="267" t="s">
        <v>1075</v>
      </c>
      <c r="D703" s="267" t="s">
        <v>199</v>
      </c>
      <c r="E703" s="268" t="s">
        <v>1076</v>
      </c>
      <c r="F703" s="269" t="s">
        <v>1077</v>
      </c>
      <c r="G703" s="270" t="s">
        <v>163</v>
      </c>
      <c r="H703" s="271">
        <v>44</v>
      </c>
      <c r="I703" s="272"/>
      <c r="J703" s="273">
        <f>ROUND(I703*H703,2)</f>
        <v>0</v>
      </c>
      <c r="K703" s="269" t="s">
        <v>148</v>
      </c>
      <c r="L703" s="274"/>
      <c r="M703" s="275" t="s">
        <v>19</v>
      </c>
      <c r="N703" s="276" t="s">
        <v>44</v>
      </c>
      <c r="O703" s="87"/>
      <c r="P703" s="224">
        <f>O703*H703</f>
        <v>0</v>
      </c>
      <c r="Q703" s="224">
        <v>0.0015</v>
      </c>
      <c r="R703" s="224">
        <f>Q703*H703</f>
        <v>0.066000000000000003</v>
      </c>
      <c r="S703" s="224">
        <v>0</v>
      </c>
      <c r="T703" s="225">
        <f>S703*H703</f>
        <v>0</v>
      </c>
      <c r="U703" s="41"/>
      <c r="V703" s="41"/>
      <c r="W703" s="41"/>
      <c r="X703" s="41"/>
      <c r="Y703" s="41"/>
      <c r="Z703" s="41"/>
      <c r="AA703" s="41"/>
      <c r="AB703" s="41"/>
      <c r="AC703" s="41"/>
      <c r="AD703" s="41"/>
      <c r="AE703" s="41"/>
      <c r="AR703" s="226" t="s">
        <v>368</v>
      </c>
      <c r="AT703" s="226" t="s">
        <v>199</v>
      </c>
      <c r="AU703" s="226" t="s">
        <v>81</v>
      </c>
      <c r="AY703" s="20" t="s">
        <v>142</v>
      </c>
      <c r="BE703" s="227">
        <f>IF(N703="základní",J703,0)</f>
        <v>0</v>
      </c>
      <c r="BF703" s="227">
        <f>IF(N703="snížená",J703,0)</f>
        <v>0</v>
      </c>
      <c r="BG703" s="227">
        <f>IF(N703="zákl. přenesená",J703,0)</f>
        <v>0</v>
      </c>
      <c r="BH703" s="227">
        <f>IF(N703="sníž. přenesená",J703,0)</f>
        <v>0</v>
      </c>
      <c r="BI703" s="227">
        <f>IF(N703="nulová",J703,0)</f>
        <v>0</v>
      </c>
      <c r="BJ703" s="20" t="s">
        <v>77</v>
      </c>
      <c r="BK703" s="227">
        <f>ROUND(I703*H703,2)</f>
        <v>0</v>
      </c>
      <c r="BL703" s="20" t="s">
        <v>249</v>
      </c>
      <c r="BM703" s="226" t="s">
        <v>1078</v>
      </c>
    </row>
    <row r="704" s="2" customFormat="1">
      <c r="A704" s="41"/>
      <c r="B704" s="42"/>
      <c r="C704" s="43"/>
      <c r="D704" s="228" t="s">
        <v>151</v>
      </c>
      <c r="E704" s="43"/>
      <c r="F704" s="229" t="s">
        <v>1077</v>
      </c>
      <c r="G704" s="43"/>
      <c r="H704" s="43"/>
      <c r="I704" s="230"/>
      <c r="J704" s="43"/>
      <c r="K704" s="43"/>
      <c r="L704" s="47"/>
      <c r="M704" s="231"/>
      <c r="N704" s="232"/>
      <c r="O704" s="87"/>
      <c r="P704" s="87"/>
      <c r="Q704" s="87"/>
      <c r="R704" s="87"/>
      <c r="S704" s="87"/>
      <c r="T704" s="88"/>
      <c r="U704" s="41"/>
      <c r="V704" s="41"/>
      <c r="W704" s="41"/>
      <c r="X704" s="41"/>
      <c r="Y704" s="41"/>
      <c r="Z704" s="41"/>
      <c r="AA704" s="41"/>
      <c r="AB704" s="41"/>
      <c r="AC704" s="41"/>
      <c r="AD704" s="41"/>
      <c r="AE704" s="41"/>
      <c r="AT704" s="20" t="s">
        <v>151</v>
      </c>
      <c r="AU704" s="20" t="s">
        <v>81</v>
      </c>
    </row>
    <row r="705" s="14" customFormat="1">
      <c r="A705" s="14"/>
      <c r="B705" s="245"/>
      <c r="C705" s="246"/>
      <c r="D705" s="228" t="s">
        <v>173</v>
      </c>
      <c r="E705" s="246"/>
      <c r="F705" s="248" t="s">
        <v>1021</v>
      </c>
      <c r="G705" s="246"/>
      <c r="H705" s="249">
        <v>44</v>
      </c>
      <c r="I705" s="250"/>
      <c r="J705" s="246"/>
      <c r="K705" s="246"/>
      <c r="L705" s="251"/>
      <c r="M705" s="252"/>
      <c r="N705" s="253"/>
      <c r="O705" s="253"/>
      <c r="P705" s="253"/>
      <c r="Q705" s="253"/>
      <c r="R705" s="253"/>
      <c r="S705" s="253"/>
      <c r="T705" s="254"/>
      <c r="U705" s="14"/>
      <c r="V705" s="14"/>
      <c r="W705" s="14"/>
      <c r="X705" s="14"/>
      <c r="Y705" s="14"/>
      <c r="Z705" s="14"/>
      <c r="AA705" s="14"/>
      <c r="AB705" s="14"/>
      <c r="AC705" s="14"/>
      <c r="AD705" s="14"/>
      <c r="AE705" s="14"/>
      <c r="AT705" s="255" t="s">
        <v>173</v>
      </c>
      <c r="AU705" s="255" t="s">
        <v>81</v>
      </c>
      <c r="AV705" s="14" t="s">
        <v>81</v>
      </c>
      <c r="AW705" s="14" t="s">
        <v>4</v>
      </c>
      <c r="AX705" s="14" t="s">
        <v>77</v>
      </c>
      <c r="AY705" s="255" t="s">
        <v>142</v>
      </c>
    </row>
    <row r="706" s="2" customFormat="1" ht="16.5" customHeight="1">
      <c r="A706" s="41"/>
      <c r="B706" s="42"/>
      <c r="C706" s="267" t="s">
        <v>1079</v>
      </c>
      <c r="D706" s="267" t="s">
        <v>199</v>
      </c>
      <c r="E706" s="268" t="s">
        <v>1080</v>
      </c>
      <c r="F706" s="269" t="s">
        <v>1081</v>
      </c>
      <c r="G706" s="270" t="s">
        <v>1082</v>
      </c>
      <c r="H706" s="271">
        <v>20</v>
      </c>
      <c r="I706" s="272"/>
      <c r="J706" s="273">
        <f>ROUND(I706*H706,2)</f>
        <v>0</v>
      </c>
      <c r="K706" s="269" t="s">
        <v>148</v>
      </c>
      <c r="L706" s="274"/>
      <c r="M706" s="275" t="s">
        <v>19</v>
      </c>
      <c r="N706" s="276" t="s">
        <v>44</v>
      </c>
      <c r="O706" s="87"/>
      <c r="P706" s="224">
        <f>O706*H706</f>
        <v>0</v>
      </c>
      <c r="Q706" s="224">
        <v>0.00020000000000000001</v>
      </c>
      <c r="R706" s="224">
        <f>Q706*H706</f>
        <v>0.0040000000000000001</v>
      </c>
      <c r="S706" s="224">
        <v>0</v>
      </c>
      <c r="T706" s="225">
        <f>S706*H706</f>
        <v>0</v>
      </c>
      <c r="U706" s="41"/>
      <c r="V706" s="41"/>
      <c r="W706" s="41"/>
      <c r="X706" s="41"/>
      <c r="Y706" s="41"/>
      <c r="Z706" s="41"/>
      <c r="AA706" s="41"/>
      <c r="AB706" s="41"/>
      <c r="AC706" s="41"/>
      <c r="AD706" s="41"/>
      <c r="AE706" s="41"/>
      <c r="AR706" s="226" t="s">
        <v>368</v>
      </c>
      <c r="AT706" s="226" t="s">
        <v>199</v>
      </c>
      <c r="AU706" s="226" t="s">
        <v>81</v>
      </c>
      <c r="AY706" s="20" t="s">
        <v>142</v>
      </c>
      <c r="BE706" s="227">
        <f>IF(N706="základní",J706,0)</f>
        <v>0</v>
      </c>
      <c r="BF706" s="227">
        <f>IF(N706="snížená",J706,0)</f>
        <v>0</v>
      </c>
      <c r="BG706" s="227">
        <f>IF(N706="zákl. přenesená",J706,0)</f>
        <v>0</v>
      </c>
      <c r="BH706" s="227">
        <f>IF(N706="sníž. přenesená",J706,0)</f>
        <v>0</v>
      </c>
      <c r="BI706" s="227">
        <f>IF(N706="nulová",J706,0)</f>
        <v>0</v>
      </c>
      <c r="BJ706" s="20" t="s">
        <v>77</v>
      </c>
      <c r="BK706" s="227">
        <f>ROUND(I706*H706,2)</f>
        <v>0</v>
      </c>
      <c r="BL706" s="20" t="s">
        <v>249</v>
      </c>
      <c r="BM706" s="226" t="s">
        <v>1083</v>
      </c>
    </row>
    <row r="707" s="2" customFormat="1">
      <c r="A707" s="41"/>
      <c r="B707" s="42"/>
      <c r="C707" s="43"/>
      <c r="D707" s="228" t="s">
        <v>151</v>
      </c>
      <c r="E707" s="43"/>
      <c r="F707" s="229" t="s">
        <v>1081</v>
      </c>
      <c r="G707" s="43"/>
      <c r="H707" s="43"/>
      <c r="I707" s="230"/>
      <c r="J707" s="43"/>
      <c r="K707" s="43"/>
      <c r="L707" s="47"/>
      <c r="M707" s="231"/>
      <c r="N707" s="232"/>
      <c r="O707" s="87"/>
      <c r="P707" s="87"/>
      <c r="Q707" s="87"/>
      <c r="R707" s="87"/>
      <c r="S707" s="87"/>
      <c r="T707" s="88"/>
      <c r="U707" s="41"/>
      <c r="V707" s="41"/>
      <c r="W707" s="41"/>
      <c r="X707" s="41"/>
      <c r="Y707" s="41"/>
      <c r="Z707" s="41"/>
      <c r="AA707" s="41"/>
      <c r="AB707" s="41"/>
      <c r="AC707" s="41"/>
      <c r="AD707" s="41"/>
      <c r="AE707" s="41"/>
      <c r="AT707" s="20" t="s">
        <v>151</v>
      </c>
      <c r="AU707" s="20" t="s">
        <v>81</v>
      </c>
    </row>
    <row r="708" s="2" customFormat="1" ht="16.5" customHeight="1">
      <c r="A708" s="41"/>
      <c r="B708" s="42"/>
      <c r="C708" s="215" t="s">
        <v>1084</v>
      </c>
      <c r="D708" s="215" t="s">
        <v>144</v>
      </c>
      <c r="E708" s="216" t="s">
        <v>1085</v>
      </c>
      <c r="F708" s="217" t="s">
        <v>1086</v>
      </c>
      <c r="G708" s="218" t="s">
        <v>641</v>
      </c>
      <c r="H708" s="219">
        <v>20</v>
      </c>
      <c r="I708" s="220"/>
      <c r="J708" s="221">
        <f>ROUND(I708*H708,2)</f>
        <v>0</v>
      </c>
      <c r="K708" s="217" t="s">
        <v>19</v>
      </c>
      <c r="L708" s="47"/>
      <c r="M708" s="222" t="s">
        <v>19</v>
      </c>
      <c r="N708" s="223" t="s">
        <v>44</v>
      </c>
      <c r="O708" s="87"/>
      <c r="P708" s="224">
        <f>O708*H708</f>
        <v>0</v>
      </c>
      <c r="Q708" s="224">
        <v>0</v>
      </c>
      <c r="R708" s="224">
        <f>Q708*H708</f>
        <v>0</v>
      </c>
      <c r="S708" s="224">
        <v>0</v>
      </c>
      <c r="T708" s="225">
        <f>S708*H708</f>
        <v>0</v>
      </c>
      <c r="U708" s="41"/>
      <c r="V708" s="41"/>
      <c r="W708" s="41"/>
      <c r="X708" s="41"/>
      <c r="Y708" s="41"/>
      <c r="Z708" s="41"/>
      <c r="AA708" s="41"/>
      <c r="AB708" s="41"/>
      <c r="AC708" s="41"/>
      <c r="AD708" s="41"/>
      <c r="AE708" s="41"/>
      <c r="AR708" s="226" t="s">
        <v>249</v>
      </c>
      <c r="AT708" s="226" t="s">
        <v>144</v>
      </c>
      <c r="AU708" s="226" t="s">
        <v>81</v>
      </c>
      <c r="AY708" s="20" t="s">
        <v>142</v>
      </c>
      <c r="BE708" s="227">
        <f>IF(N708="základní",J708,0)</f>
        <v>0</v>
      </c>
      <c r="BF708" s="227">
        <f>IF(N708="snížená",J708,0)</f>
        <v>0</v>
      </c>
      <c r="BG708" s="227">
        <f>IF(N708="zákl. přenesená",J708,0)</f>
        <v>0</v>
      </c>
      <c r="BH708" s="227">
        <f>IF(N708="sníž. přenesená",J708,0)</f>
        <v>0</v>
      </c>
      <c r="BI708" s="227">
        <f>IF(N708="nulová",J708,0)</f>
        <v>0</v>
      </c>
      <c r="BJ708" s="20" t="s">
        <v>77</v>
      </c>
      <c r="BK708" s="227">
        <f>ROUND(I708*H708,2)</f>
        <v>0</v>
      </c>
      <c r="BL708" s="20" t="s">
        <v>249</v>
      </c>
      <c r="BM708" s="226" t="s">
        <v>1087</v>
      </c>
    </row>
    <row r="709" s="2" customFormat="1">
      <c r="A709" s="41"/>
      <c r="B709" s="42"/>
      <c r="C709" s="43"/>
      <c r="D709" s="228" t="s">
        <v>151</v>
      </c>
      <c r="E709" s="43"/>
      <c r="F709" s="229" t="s">
        <v>1086</v>
      </c>
      <c r="G709" s="43"/>
      <c r="H709" s="43"/>
      <c r="I709" s="230"/>
      <c r="J709" s="43"/>
      <c r="K709" s="43"/>
      <c r="L709" s="47"/>
      <c r="M709" s="231"/>
      <c r="N709" s="232"/>
      <c r="O709" s="87"/>
      <c r="P709" s="87"/>
      <c r="Q709" s="87"/>
      <c r="R709" s="87"/>
      <c r="S709" s="87"/>
      <c r="T709" s="88"/>
      <c r="U709" s="41"/>
      <c r="V709" s="41"/>
      <c r="W709" s="41"/>
      <c r="X709" s="41"/>
      <c r="Y709" s="41"/>
      <c r="Z709" s="41"/>
      <c r="AA709" s="41"/>
      <c r="AB709" s="41"/>
      <c r="AC709" s="41"/>
      <c r="AD709" s="41"/>
      <c r="AE709" s="41"/>
      <c r="AT709" s="20" t="s">
        <v>151</v>
      </c>
      <c r="AU709" s="20" t="s">
        <v>81</v>
      </c>
    </row>
    <row r="710" s="2" customFormat="1" ht="24.15" customHeight="1">
      <c r="A710" s="41"/>
      <c r="B710" s="42"/>
      <c r="C710" s="215" t="s">
        <v>1088</v>
      </c>
      <c r="D710" s="215" t="s">
        <v>144</v>
      </c>
      <c r="E710" s="216" t="s">
        <v>1089</v>
      </c>
      <c r="F710" s="217" t="s">
        <v>1090</v>
      </c>
      <c r="G710" s="218" t="s">
        <v>163</v>
      </c>
      <c r="H710" s="219">
        <v>202.5</v>
      </c>
      <c r="I710" s="220"/>
      <c r="J710" s="221">
        <f>ROUND(I710*H710,2)</f>
        <v>0</v>
      </c>
      <c r="K710" s="217" t="s">
        <v>148</v>
      </c>
      <c r="L710" s="47"/>
      <c r="M710" s="222" t="s">
        <v>19</v>
      </c>
      <c r="N710" s="223" t="s">
        <v>44</v>
      </c>
      <c r="O710" s="87"/>
      <c r="P710" s="224">
        <f>O710*H710</f>
        <v>0</v>
      </c>
      <c r="Q710" s="224">
        <v>0.00027999999999999998</v>
      </c>
      <c r="R710" s="224">
        <f>Q710*H710</f>
        <v>0.056699999999999993</v>
      </c>
      <c r="S710" s="224">
        <v>0</v>
      </c>
      <c r="T710" s="225">
        <f>S710*H710</f>
        <v>0</v>
      </c>
      <c r="U710" s="41"/>
      <c r="V710" s="41"/>
      <c r="W710" s="41"/>
      <c r="X710" s="41"/>
      <c r="Y710" s="41"/>
      <c r="Z710" s="41"/>
      <c r="AA710" s="41"/>
      <c r="AB710" s="41"/>
      <c r="AC710" s="41"/>
      <c r="AD710" s="41"/>
      <c r="AE710" s="41"/>
      <c r="AR710" s="226" t="s">
        <v>249</v>
      </c>
      <c r="AT710" s="226" t="s">
        <v>144</v>
      </c>
      <c r="AU710" s="226" t="s">
        <v>81</v>
      </c>
      <c r="AY710" s="20" t="s">
        <v>142</v>
      </c>
      <c r="BE710" s="227">
        <f>IF(N710="základní",J710,0)</f>
        <v>0</v>
      </c>
      <c r="BF710" s="227">
        <f>IF(N710="snížená",J710,0)</f>
        <v>0</v>
      </c>
      <c r="BG710" s="227">
        <f>IF(N710="zákl. přenesená",J710,0)</f>
        <v>0</v>
      </c>
      <c r="BH710" s="227">
        <f>IF(N710="sníž. přenesená",J710,0)</f>
        <v>0</v>
      </c>
      <c r="BI710" s="227">
        <f>IF(N710="nulová",J710,0)</f>
        <v>0</v>
      </c>
      <c r="BJ710" s="20" t="s">
        <v>77</v>
      </c>
      <c r="BK710" s="227">
        <f>ROUND(I710*H710,2)</f>
        <v>0</v>
      </c>
      <c r="BL710" s="20" t="s">
        <v>249</v>
      </c>
      <c r="BM710" s="226" t="s">
        <v>1091</v>
      </c>
    </row>
    <row r="711" s="2" customFormat="1">
      <c r="A711" s="41"/>
      <c r="B711" s="42"/>
      <c r="C711" s="43"/>
      <c r="D711" s="228" t="s">
        <v>151</v>
      </c>
      <c r="E711" s="43"/>
      <c r="F711" s="229" t="s">
        <v>1092</v>
      </c>
      <c r="G711" s="43"/>
      <c r="H711" s="43"/>
      <c r="I711" s="230"/>
      <c r="J711" s="43"/>
      <c r="K711" s="43"/>
      <c r="L711" s="47"/>
      <c r="M711" s="231"/>
      <c r="N711" s="232"/>
      <c r="O711" s="87"/>
      <c r="P711" s="87"/>
      <c r="Q711" s="87"/>
      <c r="R711" s="87"/>
      <c r="S711" s="87"/>
      <c r="T711" s="88"/>
      <c r="U711" s="41"/>
      <c r="V711" s="41"/>
      <c r="W711" s="41"/>
      <c r="X711" s="41"/>
      <c r="Y711" s="41"/>
      <c r="Z711" s="41"/>
      <c r="AA711" s="41"/>
      <c r="AB711" s="41"/>
      <c r="AC711" s="41"/>
      <c r="AD711" s="41"/>
      <c r="AE711" s="41"/>
      <c r="AT711" s="20" t="s">
        <v>151</v>
      </c>
      <c r="AU711" s="20" t="s">
        <v>81</v>
      </c>
    </row>
    <row r="712" s="2" customFormat="1">
      <c r="A712" s="41"/>
      <c r="B712" s="42"/>
      <c r="C712" s="43"/>
      <c r="D712" s="233" t="s">
        <v>153</v>
      </c>
      <c r="E712" s="43"/>
      <c r="F712" s="234" t="s">
        <v>1093</v>
      </c>
      <c r="G712" s="43"/>
      <c r="H712" s="43"/>
      <c r="I712" s="230"/>
      <c r="J712" s="43"/>
      <c r="K712" s="43"/>
      <c r="L712" s="47"/>
      <c r="M712" s="231"/>
      <c r="N712" s="232"/>
      <c r="O712" s="87"/>
      <c r="P712" s="87"/>
      <c r="Q712" s="87"/>
      <c r="R712" s="87"/>
      <c r="S712" s="87"/>
      <c r="T712" s="88"/>
      <c r="U712" s="41"/>
      <c r="V712" s="41"/>
      <c r="W712" s="41"/>
      <c r="X712" s="41"/>
      <c r="Y712" s="41"/>
      <c r="Z712" s="41"/>
      <c r="AA712" s="41"/>
      <c r="AB712" s="41"/>
      <c r="AC712" s="41"/>
      <c r="AD712" s="41"/>
      <c r="AE712" s="41"/>
      <c r="AT712" s="20" t="s">
        <v>153</v>
      </c>
      <c r="AU712" s="20" t="s">
        <v>81</v>
      </c>
    </row>
    <row r="713" s="14" customFormat="1">
      <c r="A713" s="14"/>
      <c r="B713" s="245"/>
      <c r="C713" s="246"/>
      <c r="D713" s="228" t="s">
        <v>173</v>
      </c>
      <c r="E713" s="247" t="s">
        <v>19</v>
      </c>
      <c r="F713" s="248" t="s">
        <v>1094</v>
      </c>
      <c r="G713" s="246"/>
      <c r="H713" s="249">
        <v>193.80000000000001</v>
      </c>
      <c r="I713" s="250"/>
      <c r="J713" s="246"/>
      <c r="K713" s="246"/>
      <c r="L713" s="251"/>
      <c r="M713" s="252"/>
      <c r="N713" s="253"/>
      <c r="O713" s="253"/>
      <c r="P713" s="253"/>
      <c r="Q713" s="253"/>
      <c r="R713" s="253"/>
      <c r="S713" s="253"/>
      <c r="T713" s="254"/>
      <c r="U713" s="14"/>
      <c r="V713" s="14"/>
      <c r="W713" s="14"/>
      <c r="X713" s="14"/>
      <c r="Y713" s="14"/>
      <c r="Z713" s="14"/>
      <c r="AA713" s="14"/>
      <c r="AB713" s="14"/>
      <c r="AC713" s="14"/>
      <c r="AD713" s="14"/>
      <c r="AE713" s="14"/>
      <c r="AT713" s="255" t="s">
        <v>173</v>
      </c>
      <c r="AU713" s="255" t="s">
        <v>81</v>
      </c>
      <c r="AV713" s="14" t="s">
        <v>81</v>
      </c>
      <c r="AW713" s="14" t="s">
        <v>34</v>
      </c>
      <c r="AX713" s="14" t="s">
        <v>73</v>
      </c>
      <c r="AY713" s="255" t="s">
        <v>142</v>
      </c>
    </row>
    <row r="714" s="14" customFormat="1">
      <c r="A714" s="14"/>
      <c r="B714" s="245"/>
      <c r="C714" s="246"/>
      <c r="D714" s="228" t="s">
        <v>173</v>
      </c>
      <c r="E714" s="247" t="s">
        <v>19</v>
      </c>
      <c r="F714" s="248" t="s">
        <v>1095</v>
      </c>
      <c r="G714" s="246"/>
      <c r="H714" s="249">
        <v>8.6999999999999993</v>
      </c>
      <c r="I714" s="250"/>
      <c r="J714" s="246"/>
      <c r="K714" s="246"/>
      <c r="L714" s="251"/>
      <c r="M714" s="252"/>
      <c r="N714" s="253"/>
      <c r="O714" s="253"/>
      <c r="P714" s="253"/>
      <c r="Q714" s="253"/>
      <c r="R714" s="253"/>
      <c r="S714" s="253"/>
      <c r="T714" s="254"/>
      <c r="U714" s="14"/>
      <c r="V714" s="14"/>
      <c r="W714" s="14"/>
      <c r="X714" s="14"/>
      <c r="Y714" s="14"/>
      <c r="Z714" s="14"/>
      <c r="AA714" s="14"/>
      <c r="AB714" s="14"/>
      <c r="AC714" s="14"/>
      <c r="AD714" s="14"/>
      <c r="AE714" s="14"/>
      <c r="AT714" s="255" t="s">
        <v>173</v>
      </c>
      <c r="AU714" s="255" t="s">
        <v>81</v>
      </c>
      <c r="AV714" s="14" t="s">
        <v>81</v>
      </c>
      <c r="AW714" s="14" t="s">
        <v>34</v>
      </c>
      <c r="AX714" s="14" t="s">
        <v>73</v>
      </c>
      <c r="AY714" s="255" t="s">
        <v>142</v>
      </c>
    </row>
    <row r="715" s="15" customFormat="1">
      <c r="A715" s="15"/>
      <c r="B715" s="256"/>
      <c r="C715" s="257"/>
      <c r="D715" s="228" t="s">
        <v>173</v>
      </c>
      <c r="E715" s="258" t="s">
        <v>19</v>
      </c>
      <c r="F715" s="259" t="s">
        <v>178</v>
      </c>
      <c r="G715" s="257"/>
      <c r="H715" s="260">
        <v>202.5</v>
      </c>
      <c r="I715" s="261"/>
      <c r="J715" s="257"/>
      <c r="K715" s="257"/>
      <c r="L715" s="262"/>
      <c r="M715" s="263"/>
      <c r="N715" s="264"/>
      <c r="O715" s="264"/>
      <c r="P715" s="264"/>
      <c r="Q715" s="264"/>
      <c r="R715" s="264"/>
      <c r="S715" s="264"/>
      <c r="T715" s="265"/>
      <c r="U715" s="15"/>
      <c r="V715" s="15"/>
      <c r="W715" s="15"/>
      <c r="X715" s="15"/>
      <c r="Y715" s="15"/>
      <c r="Z715" s="15"/>
      <c r="AA715" s="15"/>
      <c r="AB715" s="15"/>
      <c r="AC715" s="15"/>
      <c r="AD715" s="15"/>
      <c r="AE715" s="15"/>
      <c r="AT715" s="266" t="s">
        <v>173</v>
      </c>
      <c r="AU715" s="266" t="s">
        <v>81</v>
      </c>
      <c r="AV715" s="15" t="s">
        <v>149</v>
      </c>
      <c r="AW715" s="15" t="s">
        <v>34</v>
      </c>
      <c r="AX715" s="15" t="s">
        <v>77</v>
      </c>
      <c r="AY715" s="266" t="s">
        <v>142</v>
      </c>
    </row>
    <row r="716" s="2" customFormat="1" ht="24.15" customHeight="1">
      <c r="A716" s="41"/>
      <c r="B716" s="42"/>
      <c r="C716" s="215" t="s">
        <v>1096</v>
      </c>
      <c r="D716" s="215" t="s">
        <v>144</v>
      </c>
      <c r="E716" s="216" t="s">
        <v>1097</v>
      </c>
      <c r="F716" s="217" t="s">
        <v>1098</v>
      </c>
      <c r="G716" s="218" t="s">
        <v>163</v>
      </c>
      <c r="H716" s="219">
        <v>162.5</v>
      </c>
      <c r="I716" s="220"/>
      <c r="J716" s="221">
        <f>ROUND(I716*H716,2)</f>
        <v>0</v>
      </c>
      <c r="K716" s="217" t="s">
        <v>148</v>
      </c>
      <c r="L716" s="47"/>
      <c r="M716" s="222" t="s">
        <v>19</v>
      </c>
      <c r="N716" s="223" t="s">
        <v>44</v>
      </c>
      <c r="O716" s="87"/>
      <c r="P716" s="224">
        <f>O716*H716</f>
        <v>0</v>
      </c>
      <c r="Q716" s="224">
        <v>2.0000000000000002E-05</v>
      </c>
      <c r="R716" s="224">
        <f>Q716*H716</f>
        <v>0.0032500000000000003</v>
      </c>
      <c r="S716" s="224">
        <v>0</v>
      </c>
      <c r="T716" s="225">
        <f>S716*H716</f>
        <v>0</v>
      </c>
      <c r="U716" s="41"/>
      <c r="V716" s="41"/>
      <c r="W716" s="41"/>
      <c r="X716" s="41"/>
      <c r="Y716" s="41"/>
      <c r="Z716" s="41"/>
      <c r="AA716" s="41"/>
      <c r="AB716" s="41"/>
      <c r="AC716" s="41"/>
      <c r="AD716" s="41"/>
      <c r="AE716" s="41"/>
      <c r="AR716" s="226" t="s">
        <v>249</v>
      </c>
      <c r="AT716" s="226" t="s">
        <v>144</v>
      </c>
      <c r="AU716" s="226" t="s">
        <v>81</v>
      </c>
      <c r="AY716" s="20" t="s">
        <v>142</v>
      </c>
      <c r="BE716" s="227">
        <f>IF(N716="základní",J716,0)</f>
        <v>0</v>
      </c>
      <c r="BF716" s="227">
        <f>IF(N716="snížená",J716,0)</f>
        <v>0</v>
      </c>
      <c r="BG716" s="227">
        <f>IF(N716="zákl. přenesená",J716,0)</f>
        <v>0</v>
      </c>
      <c r="BH716" s="227">
        <f>IF(N716="sníž. přenesená",J716,0)</f>
        <v>0</v>
      </c>
      <c r="BI716" s="227">
        <f>IF(N716="nulová",J716,0)</f>
        <v>0</v>
      </c>
      <c r="BJ716" s="20" t="s">
        <v>77</v>
      </c>
      <c r="BK716" s="227">
        <f>ROUND(I716*H716,2)</f>
        <v>0</v>
      </c>
      <c r="BL716" s="20" t="s">
        <v>249</v>
      </c>
      <c r="BM716" s="226" t="s">
        <v>1099</v>
      </c>
    </row>
    <row r="717" s="2" customFormat="1">
      <c r="A717" s="41"/>
      <c r="B717" s="42"/>
      <c r="C717" s="43"/>
      <c r="D717" s="228" t="s">
        <v>151</v>
      </c>
      <c r="E717" s="43"/>
      <c r="F717" s="229" t="s">
        <v>1100</v>
      </c>
      <c r="G717" s="43"/>
      <c r="H717" s="43"/>
      <c r="I717" s="230"/>
      <c r="J717" s="43"/>
      <c r="K717" s="43"/>
      <c r="L717" s="47"/>
      <c r="M717" s="231"/>
      <c r="N717" s="232"/>
      <c r="O717" s="87"/>
      <c r="P717" s="87"/>
      <c r="Q717" s="87"/>
      <c r="R717" s="87"/>
      <c r="S717" s="87"/>
      <c r="T717" s="88"/>
      <c r="U717" s="41"/>
      <c r="V717" s="41"/>
      <c r="W717" s="41"/>
      <c r="X717" s="41"/>
      <c r="Y717" s="41"/>
      <c r="Z717" s="41"/>
      <c r="AA717" s="41"/>
      <c r="AB717" s="41"/>
      <c r="AC717" s="41"/>
      <c r="AD717" s="41"/>
      <c r="AE717" s="41"/>
      <c r="AT717" s="20" t="s">
        <v>151</v>
      </c>
      <c r="AU717" s="20" t="s">
        <v>81</v>
      </c>
    </row>
    <row r="718" s="2" customFormat="1">
      <c r="A718" s="41"/>
      <c r="B718" s="42"/>
      <c r="C718" s="43"/>
      <c r="D718" s="233" t="s">
        <v>153</v>
      </c>
      <c r="E718" s="43"/>
      <c r="F718" s="234" t="s">
        <v>1101</v>
      </c>
      <c r="G718" s="43"/>
      <c r="H718" s="43"/>
      <c r="I718" s="230"/>
      <c r="J718" s="43"/>
      <c r="K718" s="43"/>
      <c r="L718" s="47"/>
      <c r="M718" s="231"/>
      <c r="N718" s="232"/>
      <c r="O718" s="87"/>
      <c r="P718" s="87"/>
      <c r="Q718" s="87"/>
      <c r="R718" s="87"/>
      <c r="S718" s="87"/>
      <c r="T718" s="88"/>
      <c r="U718" s="41"/>
      <c r="V718" s="41"/>
      <c r="W718" s="41"/>
      <c r="X718" s="41"/>
      <c r="Y718" s="41"/>
      <c r="Z718" s="41"/>
      <c r="AA718" s="41"/>
      <c r="AB718" s="41"/>
      <c r="AC718" s="41"/>
      <c r="AD718" s="41"/>
      <c r="AE718" s="41"/>
      <c r="AT718" s="20" t="s">
        <v>153</v>
      </c>
      <c r="AU718" s="20" t="s">
        <v>81</v>
      </c>
    </row>
    <row r="719" s="14" customFormat="1">
      <c r="A719" s="14"/>
      <c r="B719" s="245"/>
      <c r="C719" s="246"/>
      <c r="D719" s="228" t="s">
        <v>173</v>
      </c>
      <c r="E719" s="247" t="s">
        <v>19</v>
      </c>
      <c r="F719" s="248" t="s">
        <v>1102</v>
      </c>
      <c r="G719" s="246"/>
      <c r="H719" s="249">
        <v>162.5</v>
      </c>
      <c r="I719" s="250"/>
      <c r="J719" s="246"/>
      <c r="K719" s="246"/>
      <c r="L719" s="251"/>
      <c r="M719" s="252"/>
      <c r="N719" s="253"/>
      <c r="O719" s="253"/>
      <c r="P719" s="253"/>
      <c r="Q719" s="253"/>
      <c r="R719" s="253"/>
      <c r="S719" s="253"/>
      <c r="T719" s="254"/>
      <c r="U719" s="14"/>
      <c r="V719" s="14"/>
      <c r="W719" s="14"/>
      <c r="X719" s="14"/>
      <c r="Y719" s="14"/>
      <c r="Z719" s="14"/>
      <c r="AA719" s="14"/>
      <c r="AB719" s="14"/>
      <c r="AC719" s="14"/>
      <c r="AD719" s="14"/>
      <c r="AE719" s="14"/>
      <c r="AT719" s="255" t="s">
        <v>173</v>
      </c>
      <c r="AU719" s="255" t="s">
        <v>81</v>
      </c>
      <c r="AV719" s="14" t="s">
        <v>81</v>
      </c>
      <c r="AW719" s="14" t="s">
        <v>34</v>
      </c>
      <c r="AX719" s="14" t="s">
        <v>77</v>
      </c>
      <c r="AY719" s="255" t="s">
        <v>142</v>
      </c>
    </row>
    <row r="720" s="2" customFormat="1" ht="24.15" customHeight="1">
      <c r="A720" s="41"/>
      <c r="B720" s="42"/>
      <c r="C720" s="267" t="s">
        <v>1103</v>
      </c>
      <c r="D720" s="267" t="s">
        <v>199</v>
      </c>
      <c r="E720" s="268" t="s">
        <v>1104</v>
      </c>
      <c r="F720" s="269" t="s">
        <v>1105</v>
      </c>
      <c r="G720" s="270" t="s">
        <v>163</v>
      </c>
      <c r="H720" s="271">
        <v>178.75</v>
      </c>
      <c r="I720" s="272"/>
      <c r="J720" s="273">
        <f>ROUND(I720*H720,2)</f>
        <v>0</v>
      </c>
      <c r="K720" s="269" t="s">
        <v>148</v>
      </c>
      <c r="L720" s="274"/>
      <c r="M720" s="275" t="s">
        <v>19</v>
      </c>
      <c r="N720" s="276" t="s">
        <v>44</v>
      </c>
      <c r="O720" s="87"/>
      <c r="P720" s="224">
        <f>O720*H720</f>
        <v>0</v>
      </c>
      <c r="Q720" s="224">
        <v>0.00018000000000000001</v>
      </c>
      <c r="R720" s="224">
        <f>Q720*H720</f>
        <v>0.032175000000000002</v>
      </c>
      <c r="S720" s="224">
        <v>0</v>
      </c>
      <c r="T720" s="225">
        <f>S720*H720</f>
        <v>0</v>
      </c>
      <c r="U720" s="41"/>
      <c r="V720" s="41"/>
      <c r="W720" s="41"/>
      <c r="X720" s="41"/>
      <c r="Y720" s="41"/>
      <c r="Z720" s="41"/>
      <c r="AA720" s="41"/>
      <c r="AB720" s="41"/>
      <c r="AC720" s="41"/>
      <c r="AD720" s="41"/>
      <c r="AE720" s="41"/>
      <c r="AR720" s="226" t="s">
        <v>368</v>
      </c>
      <c r="AT720" s="226" t="s">
        <v>199</v>
      </c>
      <c r="AU720" s="226" t="s">
        <v>81</v>
      </c>
      <c r="AY720" s="20" t="s">
        <v>142</v>
      </c>
      <c r="BE720" s="227">
        <f>IF(N720="základní",J720,0)</f>
        <v>0</v>
      </c>
      <c r="BF720" s="227">
        <f>IF(N720="snížená",J720,0)</f>
        <v>0</v>
      </c>
      <c r="BG720" s="227">
        <f>IF(N720="zákl. přenesená",J720,0)</f>
        <v>0</v>
      </c>
      <c r="BH720" s="227">
        <f>IF(N720="sníž. přenesená",J720,0)</f>
        <v>0</v>
      </c>
      <c r="BI720" s="227">
        <f>IF(N720="nulová",J720,0)</f>
        <v>0</v>
      </c>
      <c r="BJ720" s="20" t="s">
        <v>77</v>
      </c>
      <c r="BK720" s="227">
        <f>ROUND(I720*H720,2)</f>
        <v>0</v>
      </c>
      <c r="BL720" s="20" t="s">
        <v>249</v>
      </c>
      <c r="BM720" s="226" t="s">
        <v>1106</v>
      </c>
    </row>
    <row r="721" s="2" customFormat="1">
      <c r="A721" s="41"/>
      <c r="B721" s="42"/>
      <c r="C721" s="43"/>
      <c r="D721" s="228" t="s">
        <v>151</v>
      </c>
      <c r="E721" s="43"/>
      <c r="F721" s="229" t="s">
        <v>1105</v>
      </c>
      <c r="G721" s="43"/>
      <c r="H721" s="43"/>
      <c r="I721" s="230"/>
      <c r="J721" s="43"/>
      <c r="K721" s="43"/>
      <c r="L721" s="47"/>
      <c r="M721" s="231"/>
      <c r="N721" s="232"/>
      <c r="O721" s="87"/>
      <c r="P721" s="87"/>
      <c r="Q721" s="87"/>
      <c r="R721" s="87"/>
      <c r="S721" s="87"/>
      <c r="T721" s="88"/>
      <c r="U721" s="41"/>
      <c r="V721" s="41"/>
      <c r="W721" s="41"/>
      <c r="X721" s="41"/>
      <c r="Y721" s="41"/>
      <c r="Z721" s="41"/>
      <c r="AA721" s="41"/>
      <c r="AB721" s="41"/>
      <c r="AC721" s="41"/>
      <c r="AD721" s="41"/>
      <c r="AE721" s="41"/>
      <c r="AT721" s="20" t="s">
        <v>151</v>
      </c>
      <c r="AU721" s="20" t="s">
        <v>81</v>
      </c>
    </row>
    <row r="722" s="14" customFormat="1">
      <c r="A722" s="14"/>
      <c r="B722" s="245"/>
      <c r="C722" s="246"/>
      <c r="D722" s="228" t="s">
        <v>173</v>
      </c>
      <c r="E722" s="246"/>
      <c r="F722" s="248" t="s">
        <v>1107</v>
      </c>
      <c r="G722" s="246"/>
      <c r="H722" s="249">
        <v>178.75</v>
      </c>
      <c r="I722" s="250"/>
      <c r="J722" s="246"/>
      <c r="K722" s="246"/>
      <c r="L722" s="251"/>
      <c r="M722" s="252"/>
      <c r="N722" s="253"/>
      <c r="O722" s="253"/>
      <c r="P722" s="253"/>
      <c r="Q722" s="253"/>
      <c r="R722" s="253"/>
      <c r="S722" s="253"/>
      <c r="T722" s="254"/>
      <c r="U722" s="14"/>
      <c r="V722" s="14"/>
      <c r="W722" s="14"/>
      <c r="X722" s="14"/>
      <c r="Y722" s="14"/>
      <c r="Z722" s="14"/>
      <c r="AA722" s="14"/>
      <c r="AB722" s="14"/>
      <c r="AC722" s="14"/>
      <c r="AD722" s="14"/>
      <c r="AE722" s="14"/>
      <c r="AT722" s="255" t="s">
        <v>173</v>
      </c>
      <c r="AU722" s="255" t="s">
        <v>81</v>
      </c>
      <c r="AV722" s="14" t="s">
        <v>81</v>
      </c>
      <c r="AW722" s="14" t="s">
        <v>4</v>
      </c>
      <c r="AX722" s="14" t="s">
        <v>77</v>
      </c>
      <c r="AY722" s="255" t="s">
        <v>142</v>
      </c>
    </row>
    <row r="723" s="2" customFormat="1" ht="21.75" customHeight="1">
      <c r="A723" s="41"/>
      <c r="B723" s="42"/>
      <c r="C723" s="215" t="s">
        <v>1108</v>
      </c>
      <c r="D723" s="215" t="s">
        <v>144</v>
      </c>
      <c r="E723" s="216" t="s">
        <v>1109</v>
      </c>
      <c r="F723" s="217" t="s">
        <v>1110</v>
      </c>
      <c r="G723" s="218" t="s">
        <v>163</v>
      </c>
      <c r="H723" s="219">
        <v>40</v>
      </c>
      <c r="I723" s="220"/>
      <c r="J723" s="221">
        <f>ROUND(I723*H723,2)</f>
        <v>0</v>
      </c>
      <c r="K723" s="217" t="s">
        <v>148</v>
      </c>
      <c r="L723" s="47"/>
      <c r="M723" s="222" t="s">
        <v>19</v>
      </c>
      <c r="N723" s="223" t="s">
        <v>44</v>
      </c>
      <c r="O723" s="87"/>
      <c r="P723" s="224">
        <f>O723*H723</f>
        <v>0</v>
      </c>
      <c r="Q723" s="224">
        <v>5.0000000000000002E-05</v>
      </c>
      <c r="R723" s="224">
        <f>Q723*H723</f>
        <v>0.002</v>
      </c>
      <c r="S723" s="224">
        <v>0</v>
      </c>
      <c r="T723" s="225">
        <f>S723*H723</f>
        <v>0</v>
      </c>
      <c r="U723" s="41"/>
      <c r="V723" s="41"/>
      <c r="W723" s="41"/>
      <c r="X723" s="41"/>
      <c r="Y723" s="41"/>
      <c r="Z723" s="41"/>
      <c r="AA723" s="41"/>
      <c r="AB723" s="41"/>
      <c r="AC723" s="41"/>
      <c r="AD723" s="41"/>
      <c r="AE723" s="41"/>
      <c r="AR723" s="226" t="s">
        <v>249</v>
      </c>
      <c r="AT723" s="226" t="s">
        <v>144</v>
      </c>
      <c r="AU723" s="226" t="s">
        <v>81</v>
      </c>
      <c r="AY723" s="20" t="s">
        <v>142</v>
      </c>
      <c r="BE723" s="227">
        <f>IF(N723="základní",J723,0)</f>
        <v>0</v>
      </c>
      <c r="BF723" s="227">
        <f>IF(N723="snížená",J723,0)</f>
        <v>0</v>
      </c>
      <c r="BG723" s="227">
        <f>IF(N723="zákl. přenesená",J723,0)</f>
        <v>0</v>
      </c>
      <c r="BH723" s="227">
        <f>IF(N723="sníž. přenesená",J723,0)</f>
        <v>0</v>
      </c>
      <c r="BI723" s="227">
        <f>IF(N723="nulová",J723,0)</f>
        <v>0</v>
      </c>
      <c r="BJ723" s="20" t="s">
        <v>77</v>
      </c>
      <c r="BK723" s="227">
        <f>ROUND(I723*H723,2)</f>
        <v>0</v>
      </c>
      <c r="BL723" s="20" t="s">
        <v>249</v>
      </c>
      <c r="BM723" s="226" t="s">
        <v>1111</v>
      </c>
    </row>
    <row r="724" s="2" customFormat="1">
      <c r="A724" s="41"/>
      <c r="B724" s="42"/>
      <c r="C724" s="43"/>
      <c r="D724" s="228" t="s">
        <v>151</v>
      </c>
      <c r="E724" s="43"/>
      <c r="F724" s="229" t="s">
        <v>1112</v>
      </c>
      <c r="G724" s="43"/>
      <c r="H724" s="43"/>
      <c r="I724" s="230"/>
      <c r="J724" s="43"/>
      <c r="K724" s="43"/>
      <c r="L724" s="47"/>
      <c r="M724" s="231"/>
      <c r="N724" s="232"/>
      <c r="O724" s="87"/>
      <c r="P724" s="87"/>
      <c r="Q724" s="87"/>
      <c r="R724" s="87"/>
      <c r="S724" s="87"/>
      <c r="T724" s="88"/>
      <c r="U724" s="41"/>
      <c r="V724" s="41"/>
      <c r="W724" s="41"/>
      <c r="X724" s="41"/>
      <c r="Y724" s="41"/>
      <c r="Z724" s="41"/>
      <c r="AA724" s="41"/>
      <c r="AB724" s="41"/>
      <c r="AC724" s="41"/>
      <c r="AD724" s="41"/>
      <c r="AE724" s="41"/>
      <c r="AT724" s="20" t="s">
        <v>151</v>
      </c>
      <c r="AU724" s="20" t="s">
        <v>81</v>
      </c>
    </row>
    <row r="725" s="2" customFormat="1">
      <c r="A725" s="41"/>
      <c r="B725" s="42"/>
      <c r="C725" s="43"/>
      <c r="D725" s="233" t="s">
        <v>153</v>
      </c>
      <c r="E725" s="43"/>
      <c r="F725" s="234" t="s">
        <v>1113</v>
      </c>
      <c r="G725" s="43"/>
      <c r="H725" s="43"/>
      <c r="I725" s="230"/>
      <c r="J725" s="43"/>
      <c r="K725" s="43"/>
      <c r="L725" s="47"/>
      <c r="M725" s="231"/>
      <c r="N725" s="232"/>
      <c r="O725" s="87"/>
      <c r="P725" s="87"/>
      <c r="Q725" s="87"/>
      <c r="R725" s="87"/>
      <c r="S725" s="87"/>
      <c r="T725" s="88"/>
      <c r="U725" s="41"/>
      <c r="V725" s="41"/>
      <c r="W725" s="41"/>
      <c r="X725" s="41"/>
      <c r="Y725" s="41"/>
      <c r="Z725" s="41"/>
      <c r="AA725" s="41"/>
      <c r="AB725" s="41"/>
      <c r="AC725" s="41"/>
      <c r="AD725" s="41"/>
      <c r="AE725" s="41"/>
      <c r="AT725" s="20" t="s">
        <v>153</v>
      </c>
      <c r="AU725" s="20" t="s">
        <v>81</v>
      </c>
    </row>
    <row r="726" s="14" customFormat="1">
      <c r="A726" s="14"/>
      <c r="B726" s="245"/>
      <c r="C726" s="246"/>
      <c r="D726" s="228" t="s">
        <v>173</v>
      </c>
      <c r="E726" s="247" t="s">
        <v>19</v>
      </c>
      <c r="F726" s="248" t="s">
        <v>1114</v>
      </c>
      <c r="G726" s="246"/>
      <c r="H726" s="249">
        <v>40</v>
      </c>
      <c r="I726" s="250"/>
      <c r="J726" s="246"/>
      <c r="K726" s="246"/>
      <c r="L726" s="251"/>
      <c r="M726" s="252"/>
      <c r="N726" s="253"/>
      <c r="O726" s="253"/>
      <c r="P726" s="253"/>
      <c r="Q726" s="253"/>
      <c r="R726" s="253"/>
      <c r="S726" s="253"/>
      <c r="T726" s="254"/>
      <c r="U726" s="14"/>
      <c r="V726" s="14"/>
      <c r="W726" s="14"/>
      <c r="X726" s="14"/>
      <c r="Y726" s="14"/>
      <c r="Z726" s="14"/>
      <c r="AA726" s="14"/>
      <c r="AB726" s="14"/>
      <c r="AC726" s="14"/>
      <c r="AD726" s="14"/>
      <c r="AE726" s="14"/>
      <c r="AT726" s="255" t="s">
        <v>173</v>
      </c>
      <c r="AU726" s="255" t="s">
        <v>81</v>
      </c>
      <c r="AV726" s="14" t="s">
        <v>81</v>
      </c>
      <c r="AW726" s="14" t="s">
        <v>34</v>
      </c>
      <c r="AX726" s="14" t="s">
        <v>77</v>
      </c>
      <c r="AY726" s="255" t="s">
        <v>142</v>
      </c>
    </row>
    <row r="727" s="2" customFormat="1" ht="24.15" customHeight="1">
      <c r="A727" s="41"/>
      <c r="B727" s="42"/>
      <c r="C727" s="267" t="s">
        <v>1115</v>
      </c>
      <c r="D727" s="267" t="s">
        <v>199</v>
      </c>
      <c r="E727" s="268" t="s">
        <v>1116</v>
      </c>
      <c r="F727" s="269" t="s">
        <v>1117</v>
      </c>
      <c r="G727" s="270" t="s">
        <v>163</v>
      </c>
      <c r="H727" s="271">
        <v>44</v>
      </c>
      <c r="I727" s="272"/>
      <c r="J727" s="273">
        <f>ROUND(I727*H727,2)</f>
        <v>0</v>
      </c>
      <c r="K727" s="269" t="s">
        <v>148</v>
      </c>
      <c r="L727" s="274"/>
      <c r="M727" s="275" t="s">
        <v>19</v>
      </c>
      <c r="N727" s="276" t="s">
        <v>44</v>
      </c>
      <c r="O727" s="87"/>
      <c r="P727" s="224">
        <f>O727*H727</f>
        <v>0</v>
      </c>
      <c r="Q727" s="224">
        <v>6.9999999999999994E-05</v>
      </c>
      <c r="R727" s="224">
        <f>Q727*H727</f>
        <v>0.0030799999999999998</v>
      </c>
      <c r="S727" s="224">
        <v>0</v>
      </c>
      <c r="T727" s="225">
        <f>S727*H727</f>
        <v>0</v>
      </c>
      <c r="U727" s="41"/>
      <c r="V727" s="41"/>
      <c r="W727" s="41"/>
      <c r="X727" s="41"/>
      <c r="Y727" s="41"/>
      <c r="Z727" s="41"/>
      <c r="AA727" s="41"/>
      <c r="AB727" s="41"/>
      <c r="AC727" s="41"/>
      <c r="AD727" s="41"/>
      <c r="AE727" s="41"/>
      <c r="AR727" s="226" t="s">
        <v>368</v>
      </c>
      <c r="AT727" s="226" t="s">
        <v>199</v>
      </c>
      <c r="AU727" s="226" t="s">
        <v>81</v>
      </c>
      <c r="AY727" s="20" t="s">
        <v>142</v>
      </c>
      <c r="BE727" s="227">
        <f>IF(N727="základní",J727,0)</f>
        <v>0</v>
      </c>
      <c r="BF727" s="227">
        <f>IF(N727="snížená",J727,0)</f>
        <v>0</v>
      </c>
      <c r="BG727" s="227">
        <f>IF(N727="zákl. přenesená",J727,0)</f>
        <v>0</v>
      </c>
      <c r="BH727" s="227">
        <f>IF(N727="sníž. přenesená",J727,0)</f>
        <v>0</v>
      </c>
      <c r="BI727" s="227">
        <f>IF(N727="nulová",J727,0)</f>
        <v>0</v>
      </c>
      <c r="BJ727" s="20" t="s">
        <v>77</v>
      </c>
      <c r="BK727" s="227">
        <f>ROUND(I727*H727,2)</f>
        <v>0</v>
      </c>
      <c r="BL727" s="20" t="s">
        <v>249</v>
      </c>
      <c r="BM727" s="226" t="s">
        <v>1118</v>
      </c>
    </row>
    <row r="728" s="2" customFormat="1">
      <c r="A728" s="41"/>
      <c r="B728" s="42"/>
      <c r="C728" s="43"/>
      <c r="D728" s="228" t="s">
        <v>151</v>
      </c>
      <c r="E728" s="43"/>
      <c r="F728" s="229" t="s">
        <v>1117</v>
      </c>
      <c r="G728" s="43"/>
      <c r="H728" s="43"/>
      <c r="I728" s="230"/>
      <c r="J728" s="43"/>
      <c r="K728" s="43"/>
      <c r="L728" s="47"/>
      <c r="M728" s="231"/>
      <c r="N728" s="232"/>
      <c r="O728" s="87"/>
      <c r="P728" s="87"/>
      <c r="Q728" s="87"/>
      <c r="R728" s="87"/>
      <c r="S728" s="87"/>
      <c r="T728" s="88"/>
      <c r="U728" s="41"/>
      <c r="V728" s="41"/>
      <c r="W728" s="41"/>
      <c r="X728" s="41"/>
      <c r="Y728" s="41"/>
      <c r="Z728" s="41"/>
      <c r="AA728" s="41"/>
      <c r="AB728" s="41"/>
      <c r="AC728" s="41"/>
      <c r="AD728" s="41"/>
      <c r="AE728" s="41"/>
      <c r="AT728" s="20" t="s">
        <v>151</v>
      </c>
      <c r="AU728" s="20" t="s">
        <v>81</v>
      </c>
    </row>
    <row r="729" s="14" customFormat="1">
      <c r="A729" s="14"/>
      <c r="B729" s="245"/>
      <c r="C729" s="246"/>
      <c r="D729" s="228" t="s">
        <v>173</v>
      </c>
      <c r="E729" s="246"/>
      <c r="F729" s="248" t="s">
        <v>1021</v>
      </c>
      <c r="G729" s="246"/>
      <c r="H729" s="249">
        <v>44</v>
      </c>
      <c r="I729" s="250"/>
      <c r="J729" s="246"/>
      <c r="K729" s="246"/>
      <c r="L729" s="251"/>
      <c r="M729" s="252"/>
      <c r="N729" s="253"/>
      <c r="O729" s="253"/>
      <c r="P729" s="253"/>
      <c r="Q729" s="253"/>
      <c r="R729" s="253"/>
      <c r="S729" s="253"/>
      <c r="T729" s="254"/>
      <c r="U729" s="14"/>
      <c r="V729" s="14"/>
      <c r="W729" s="14"/>
      <c r="X729" s="14"/>
      <c r="Y729" s="14"/>
      <c r="Z729" s="14"/>
      <c r="AA729" s="14"/>
      <c r="AB729" s="14"/>
      <c r="AC729" s="14"/>
      <c r="AD729" s="14"/>
      <c r="AE729" s="14"/>
      <c r="AT729" s="255" t="s">
        <v>173</v>
      </c>
      <c r="AU729" s="255" t="s">
        <v>81</v>
      </c>
      <c r="AV729" s="14" t="s">
        <v>81</v>
      </c>
      <c r="AW729" s="14" t="s">
        <v>4</v>
      </c>
      <c r="AX729" s="14" t="s">
        <v>77</v>
      </c>
      <c r="AY729" s="255" t="s">
        <v>142</v>
      </c>
    </row>
    <row r="730" s="2" customFormat="1" ht="21.75" customHeight="1">
      <c r="A730" s="41"/>
      <c r="B730" s="42"/>
      <c r="C730" s="215" t="s">
        <v>1119</v>
      </c>
      <c r="D730" s="215" t="s">
        <v>144</v>
      </c>
      <c r="E730" s="216" t="s">
        <v>1120</v>
      </c>
      <c r="F730" s="217" t="s">
        <v>1121</v>
      </c>
      <c r="G730" s="218" t="s">
        <v>641</v>
      </c>
      <c r="H730" s="219">
        <v>1</v>
      </c>
      <c r="I730" s="220"/>
      <c r="J730" s="221">
        <f>ROUND(I730*H730,2)</f>
        <v>0</v>
      </c>
      <c r="K730" s="217" t="s">
        <v>148</v>
      </c>
      <c r="L730" s="47"/>
      <c r="M730" s="222" t="s">
        <v>19</v>
      </c>
      <c r="N730" s="223" t="s">
        <v>44</v>
      </c>
      <c r="O730" s="87"/>
      <c r="P730" s="224">
        <f>O730*H730</f>
        <v>0</v>
      </c>
      <c r="Q730" s="224">
        <v>0</v>
      </c>
      <c r="R730" s="224">
        <f>Q730*H730</f>
        <v>0</v>
      </c>
      <c r="S730" s="224">
        <v>0</v>
      </c>
      <c r="T730" s="225">
        <f>S730*H730</f>
        <v>0</v>
      </c>
      <c r="U730" s="41"/>
      <c r="V730" s="41"/>
      <c r="W730" s="41"/>
      <c r="X730" s="41"/>
      <c r="Y730" s="41"/>
      <c r="Z730" s="41"/>
      <c r="AA730" s="41"/>
      <c r="AB730" s="41"/>
      <c r="AC730" s="41"/>
      <c r="AD730" s="41"/>
      <c r="AE730" s="41"/>
      <c r="AR730" s="226" t="s">
        <v>249</v>
      </c>
      <c r="AT730" s="226" t="s">
        <v>144</v>
      </c>
      <c r="AU730" s="226" t="s">
        <v>81</v>
      </c>
      <c r="AY730" s="20" t="s">
        <v>142</v>
      </c>
      <c r="BE730" s="227">
        <f>IF(N730="základní",J730,0)</f>
        <v>0</v>
      </c>
      <c r="BF730" s="227">
        <f>IF(N730="snížená",J730,0)</f>
        <v>0</v>
      </c>
      <c r="BG730" s="227">
        <f>IF(N730="zákl. přenesená",J730,0)</f>
        <v>0</v>
      </c>
      <c r="BH730" s="227">
        <f>IF(N730="sníž. přenesená",J730,0)</f>
        <v>0</v>
      </c>
      <c r="BI730" s="227">
        <f>IF(N730="nulová",J730,0)</f>
        <v>0</v>
      </c>
      <c r="BJ730" s="20" t="s">
        <v>77</v>
      </c>
      <c r="BK730" s="227">
        <f>ROUND(I730*H730,2)</f>
        <v>0</v>
      </c>
      <c r="BL730" s="20" t="s">
        <v>249</v>
      </c>
      <c r="BM730" s="226" t="s">
        <v>1122</v>
      </c>
    </row>
    <row r="731" s="2" customFormat="1">
      <c r="A731" s="41"/>
      <c r="B731" s="42"/>
      <c r="C731" s="43"/>
      <c r="D731" s="228" t="s">
        <v>151</v>
      </c>
      <c r="E731" s="43"/>
      <c r="F731" s="229" t="s">
        <v>1123</v>
      </c>
      <c r="G731" s="43"/>
      <c r="H731" s="43"/>
      <c r="I731" s="230"/>
      <c r="J731" s="43"/>
      <c r="K731" s="43"/>
      <c r="L731" s="47"/>
      <c r="M731" s="231"/>
      <c r="N731" s="232"/>
      <c r="O731" s="87"/>
      <c r="P731" s="87"/>
      <c r="Q731" s="87"/>
      <c r="R731" s="87"/>
      <c r="S731" s="87"/>
      <c r="T731" s="88"/>
      <c r="U731" s="41"/>
      <c r="V731" s="41"/>
      <c r="W731" s="41"/>
      <c r="X731" s="41"/>
      <c r="Y731" s="41"/>
      <c r="Z731" s="41"/>
      <c r="AA731" s="41"/>
      <c r="AB731" s="41"/>
      <c r="AC731" s="41"/>
      <c r="AD731" s="41"/>
      <c r="AE731" s="41"/>
      <c r="AT731" s="20" t="s">
        <v>151</v>
      </c>
      <c r="AU731" s="20" t="s">
        <v>81</v>
      </c>
    </row>
    <row r="732" s="2" customFormat="1">
      <c r="A732" s="41"/>
      <c r="B732" s="42"/>
      <c r="C732" s="43"/>
      <c r="D732" s="233" t="s">
        <v>153</v>
      </c>
      <c r="E732" s="43"/>
      <c r="F732" s="234" t="s">
        <v>1124</v>
      </c>
      <c r="G732" s="43"/>
      <c r="H732" s="43"/>
      <c r="I732" s="230"/>
      <c r="J732" s="43"/>
      <c r="K732" s="43"/>
      <c r="L732" s="47"/>
      <c r="M732" s="231"/>
      <c r="N732" s="232"/>
      <c r="O732" s="87"/>
      <c r="P732" s="87"/>
      <c r="Q732" s="87"/>
      <c r="R732" s="87"/>
      <c r="S732" s="87"/>
      <c r="T732" s="88"/>
      <c r="U732" s="41"/>
      <c r="V732" s="41"/>
      <c r="W732" s="41"/>
      <c r="X732" s="41"/>
      <c r="Y732" s="41"/>
      <c r="Z732" s="41"/>
      <c r="AA732" s="41"/>
      <c r="AB732" s="41"/>
      <c r="AC732" s="41"/>
      <c r="AD732" s="41"/>
      <c r="AE732" s="41"/>
      <c r="AT732" s="20" t="s">
        <v>153</v>
      </c>
      <c r="AU732" s="20" t="s">
        <v>81</v>
      </c>
    </row>
    <row r="733" s="2" customFormat="1" ht="24.15" customHeight="1">
      <c r="A733" s="41"/>
      <c r="B733" s="42"/>
      <c r="C733" s="267" t="s">
        <v>1125</v>
      </c>
      <c r="D733" s="267" t="s">
        <v>199</v>
      </c>
      <c r="E733" s="268" t="s">
        <v>1126</v>
      </c>
      <c r="F733" s="269" t="s">
        <v>1127</v>
      </c>
      <c r="G733" s="270" t="s">
        <v>641</v>
      </c>
      <c r="H733" s="271">
        <v>1</v>
      </c>
      <c r="I733" s="272"/>
      <c r="J733" s="273">
        <f>ROUND(I733*H733,2)</f>
        <v>0</v>
      </c>
      <c r="K733" s="269" t="s">
        <v>148</v>
      </c>
      <c r="L733" s="274"/>
      <c r="M733" s="275" t="s">
        <v>19</v>
      </c>
      <c r="N733" s="276" t="s">
        <v>44</v>
      </c>
      <c r="O733" s="87"/>
      <c r="P733" s="224">
        <f>O733*H733</f>
        <v>0</v>
      </c>
      <c r="Q733" s="224">
        <v>0.0022000000000000001</v>
      </c>
      <c r="R733" s="224">
        <f>Q733*H733</f>
        <v>0.0022000000000000001</v>
      </c>
      <c r="S733" s="224">
        <v>0</v>
      </c>
      <c r="T733" s="225">
        <f>S733*H733</f>
        <v>0</v>
      </c>
      <c r="U733" s="41"/>
      <c r="V733" s="41"/>
      <c r="W733" s="41"/>
      <c r="X733" s="41"/>
      <c r="Y733" s="41"/>
      <c r="Z733" s="41"/>
      <c r="AA733" s="41"/>
      <c r="AB733" s="41"/>
      <c r="AC733" s="41"/>
      <c r="AD733" s="41"/>
      <c r="AE733" s="41"/>
      <c r="AR733" s="226" t="s">
        <v>368</v>
      </c>
      <c r="AT733" s="226" t="s">
        <v>199</v>
      </c>
      <c r="AU733" s="226" t="s">
        <v>81</v>
      </c>
      <c r="AY733" s="20" t="s">
        <v>142</v>
      </c>
      <c r="BE733" s="227">
        <f>IF(N733="základní",J733,0)</f>
        <v>0</v>
      </c>
      <c r="BF733" s="227">
        <f>IF(N733="snížená",J733,0)</f>
        <v>0</v>
      </c>
      <c r="BG733" s="227">
        <f>IF(N733="zákl. přenesená",J733,0)</f>
        <v>0</v>
      </c>
      <c r="BH733" s="227">
        <f>IF(N733="sníž. přenesená",J733,0)</f>
        <v>0</v>
      </c>
      <c r="BI733" s="227">
        <f>IF(N733="nulová",J733,0)</f>
        <v>0</v>
      </c>
      <c r="BJ733" s="20" t="s">
        <v>77</v>
      </c>
      <c r="BK733" s="227">
        <f>ROUND(I733*H733,2)</f>
        <v>0</v>
      </c>
      <c r="BL733" s="20" t="s">
        <v>249</v>
      </c>
      <c r="BM733" s="226" t="s">
        <v>1128</v>
      </c>
    </row>
    <row r="734" s="2" customFormat="1">
      <c r="A734" s="41"/>
      <c r="B734" s="42"/>
      <c r="C734" s="43"/>
      <c r="D734" s="228" t="s">
        <v>151</v>
      </c>
      <c r="E734" s="43"/>
      <c r="F734" s="229" t="s">
        <v>1127</v>
      </c>
      <c r="G734" s="43"/>
      <c r="H734" s="43"/>
      <c r="I734" s="230"/>
      <c r="J734" s="43"/>
      <c r="K734" s="43"/>
      <c r="L734" s="47"/>
      <c r="M734" s="231"/>
      <c r="N734" s="232"/>
      <c r="O734" s="87"/>
      <c r="P734" s="87"/>
      <c r="Q734" s="87"/>
      <c r="R734" s="87"/>
      <c r="S734" s="87"/>
      <c r="T734" s="88"/>
      <c r="U734" s="41"/>
      <c r="V734" s="41"/>
      <c r="W734" s="41"/>
      <c r="X734" s="41"/>
      <c r="Y734" s="41"/>
      <c r="Z734" s="41"/>
      <c r="AA734" s="41"/>
      <c r="AB734" s="41"/>
      <c r="AC734" s="41"/>
      <c r="AD734" s="41"/>
      <c r="AE734" s="41"/>
      <c r="AT734" s="20" t="s">
        <v>151</v>
      </c>
      <c r="AU734" s="20" t="s">
        <v>81</v>
      </c>
    </row>
    <row r="735" s="2" customFormat="1" ht="16.5" customHeight="1">
      <c r="A735" s="41"/>
      <c r="B735" s="42"/>
      <c r="C735" s="215" t="s">
        <v>1129</v>
      </c>
      <c r="D735" s="215" t="s">
        <v>144</v>
      </c>
      <c r="E735" s="216" t="s">
        <v>1130</v>
      </c>
      <c r="F735" s="217" t="s">
        <v>1131</v>
      </c>
      <c r="G735" s="218" t="s">
        <v>641</v>
      </c>
      <c r="H735" s="219">
        <v>1</v>
      </c>
      <c r="I735" s="220"/>
      <c r="J735" s="221">
        <f>ROUND(I735*H735,2)</f>
        <v>0</v>
      </c>
      <c r="K735" s="217" t="s">
        <v>148</v>
      </c>
      <c r="L735" s="47"/>
      <c r="M735" s="222" t="s">
        <v>19</v>
      </c>
      <c r="N735" s="223" t="s">
        <v>44</v>
      </c>
      <c r="O735" s="87"/>
      <c r="P735" s="224">
        <f>O735*H735</f>
        <v>0</v>
      </c>
      <c r="Q735" s="224">
        <v>0</v>
      </c>
      <c r="R735" s="224">
        <f>Q735*H735</f>
        <v>0</v>
      </c>
      <c r="S735" s="224">
        <v>0</v>
      </c>
      <c r="T735" s="225">
        <f>S735*H735</f>
        <v>0</v>
      </c>
      <c r="U735" s="41"/>
      <c r="V735" s="41"/>
      <c r="W735" s="41"/>
      <c r="X735" s="41"/>
      <c r="Y735" s="41"/>
      <c r="Z735" s="41"/>
      <c r="AA735" s="41"/>
      <c r="AB735" s="41"/>
      <c r="AC735" s="41"/>
      <c r="AD735" s="41"/>
      <c r="AE735" s="41"/>
      <c r="AR735" s="226" t="s">
        <v>249</v>
      </c>
      <c r="AT735" s="226" t="s">
        <v>144</v>
      </c>
      <c r="AU735" s="226" t="s">
        <v>81</v>
      </c>
      <c r="AY735" s="20" t="s">
        <v>142</v>
      </c>
      <c r="BE735" s="227">
        <f>IF(N735="základní",J735,0)</f>
        <v>0</v>
      </c>
      <c r="BF735" s="227">
        <f>IF(N735="snížená",J735,0)</f>
        <v>0</v>
      </c>
      <c r="BG735" s="227">
        <f>IF(N735="zákl. přenesená",J735,0)</f>
        <v>0</v>
      </c>
      <c r="BH735" s="227">
        <f>IF(N735="sníž. přenesená",J735,0)</f>
        <v>0</v>
      </c>
      <c r="BI735" s="227">
        <f>IF(N735="nulová",J735,0)</f>
        <v>0</v>
      </c>
      <c r="BJ735" s="20" t="s">
        <v>77</v>
      </c>
      <c r="BK735" s="227">
        <f>ROUND(I735*H735,2)</f>
        <v>0</v>
      </c>
      <c r="BL735" s="20" t="s">
        <v>249</v>
      </c>
      <c r="BM735" s="226" t="s">
        <v>1132</v>
      </c>
    </row>
    <row r="736" s="2" customFormat="1">
      <c r="A736" s="41"/>
      <c r="B736" s="42"/>
      <c r="C736" s="43"/>
      <c r="D736" s="228" t="s">
        <v>151</v>
      </c>
      <c r="E736" s="43"/>
      <c r="F736" s="229" t="s">
        <v>1133</v>
      </c>
      <c r="G736" s="43"/>
      <c r="H736" s="43"/>
      <c r="I736" s="230"/>
      <c r="J736" s="43"/>
      <c r="K736" s="43"/>
      <c r="L736" s="47"/>
      <c r="M736" s="231"/>
      <c r="N736" s="232"/>
      <c r="O736" s="87"/>
      <c r="P736" s="87"/>
      <c r="Q736" s="87"/>
      <c r="R736" s="87"/>
      <c r="S736" s="87"/>
      <c r="T736" s="88"/>
      <c r="U736" s="41"/>
      <c r="V736" s="41"/>
      <c r="W736" s="41"/>
      <c r="X736" s="41"/>
      <c r="Y736" s="41"/>
      <c r="Z736" s="41"/>
      <c r="AA736" s="41"/>
      <c r="AB736" s="41"/>
      <c r="AC736" s="41"/>
      <c r="AD736" s="41"/>
      <c r="AE736" s="41"/>
      <c r="AT736" s="20" t="s">
        <v>151</v>
      </c>
      <c r="AU736" s="20" t="s">
        <v>81</v>
      </c>
    </row>
    <row r="737" s="2" customFormat="1">
      <c r="A737" s="41"/>
      <c r="B737" s="42"/>
      <c r="C737" s="43"/>
      <c r="D737" s="233" t="s">
        <v>153</v>
      </c>
      <c r="E737" s="43"/>
      <c r="F737" s="234" t="s">
        <v>1134</v>
      </c>
      <c r="G737" s="43"/>
      <c r="H737" s="43"/>
      <c r="I737" s="230"/>
      <c r="J737" s="43"/>
      <c r="K737" s="43"/>
      <c r="L737" s="47"/>
      <c r="M737" s="231"/>
      <c r="N737" s="232"/>
      <c r="O737" s="87"/>
      <c r="P737" s="87"/>
      <c r="Q737" s="87"/>
      <c r="R737" s="87"/>
      <c r="S737" s="87"/>
      <c r="T737" s="88"/>
      <c r="U737" s="41"/>
      <c r="V737" s="41"/>
      <c r="W737" s="41"/>
      <c r="X737" s="41"/>
      <c r="Y737" s="41"/>
      <c r="Z737" s="41"/>
      <c r="AA737" s="41"/>
      <c r="AB737" s="41"/>
      <c r="AC737" s="41"/>
      <c r="AD737" s="41"/>
      <c r="AE737" s="41"/>
      <c r="AT737" s="20" t="s">
        <v>153</v>
      </c>
      <c r="AU737" s="20" t="s">
        <v>81</v>
      </c>
    </row>
    <row r="738" s="2" customFormat="1" ht="16.5" customHeight="1">
      <c r="A738" s="41"/>
      <c r="B738" s="42"/>
      <c r="C738" s="267" t="s">
        <v>1135</v>
      </c>
      <c r="D738" s="267" t="s">
        <v>199</v>
      </c>
      <c r="E738" s="268" t="s">
        <v>1136</v>
      </c>
      <c r="F738" s="269" t="s">
        <v>1137</v>
      </c>
      <c r="G738" s="270" t="s">
        <v>641</v>
      </c>
      <c r="H738" s="271">
        <v>1</v>
      </c>
      <c r="I738" s="272"/>
      <c r="J738" s="273">
        <f>ROUND(I738*H738,2)</f>
        <v>0</v>
      </c>
      <c r="K738" s="269" t="s">
        <v>148</v>
      </c>
      <c r="L738" s="274"/>
      <c r="M738" s="275" t="s">
        <v>19</v>
      </c>
      <c r="N738" s="276" t="s">
        <v>44</v>
      </c>
      <c r="O738" s="87"/>
      <c r="P738" s="224">
        <f>O738*H738</f>
        <v>0</v>
      </c>
      <c r="Q738" s="224">
        <v>0.00014999999999999999</v>
      </c>
      <c r="R738" s="224">
        <f>Q738*H738</f>
        <v>0.00014999999999999999</v>
      </c>
      <c r="S738" s="224">
        <v>0</v>
      </c>
      <c r="T738" s="225">
        <f>S738*H738</f>
        <v>0</v>
      </c>
      <c r="U738" s="41"/>
      <c r="V738" s="41"/>
      <c r="W738" s="41"/>
      <c r="X738" s="41"/>
      <c r="Y738" s="41"/>
      <c r="Z738" s="41"/>
      <c r="AA738" s="41"/>
      <c r="AB738" s="41"/>
      <c r="AC738" s="41"/>
      <c r="AD738" s="41"/>
      <c r="AE738" s="41"/>
      <c r="AR738" s="226" t="s">
        <v>368</v>
      </c>
      <c r="AT738" s="226" t="s">
        <v>199</v>
      </c>
      <c r="AU738" s="226" t="s">
        <v>81</v>
      </c>
      <c r="AY738" s="20" t="s">
        <v>142</v>
      </c>
      <c r="BE738" s="227">
        <f>IF(N738="základní",J738,0)</f>
        <v>0</v>
      </c>
      <c r="BF738" s="227">
        <f>IF(N738="snížená",J738,0)</f>
        <v>0</v>
      </c>
      <c r="BG738" s="227">
        <f>IF(N738="zákl. přenesená",J738,0)</f>
        <v>0</v>
      </c>
      <c r="BH738" s="227">
        <f>IF(N738="sníž. přenesená",J738,0)</f>
        <v>0</v>
      </c>
      <c r="BI738" s="227">
        <f>IF(N738="nulová",J738,0)</f>
        <v>0</v>
      </c>
      <c r="BJ738" s="20" t="s">
        <v>77</v>
      </c>
      <c r="BK738" s="227">
        <f>ROUND(I738*H738,2)</f>
        <v>0</v>
      </c>
      <c r="BL738" s="20" t="s">
        <v>249</v>
      </c>
      <c r="BM738" s="226" t="s">
        <v>1138</v>
      </c>
    </row>
    <row r="739" s="2" customFormat="1">
      <c r="A739" s="41"/>
      <c r="B739" s="42"/>
      <c r="C739" s="43"/>
      <c r="D739" s="228" t="s">
        <v>151</v>
      </c>
      <c r="E739" s="43"/>
      <c r="F739" s="229" t="s">
        <v>1137</v>
      </c>
      <c r="G739" s="43"/>
      <c r="H739" s="43"/>
      <c r="I739" s="230"/>
      <c r="J739" s="43"/>
      <c r="K739" s="43"/>
      <c r="L739" s="47"/>
      <c r="M739" s="231"/>
      <c r="N739" s="232"/>
      <c r="O739" s="87"/>
      <c r="P739" s="87"/>
      <c r="Q739" s="87"/>
      <c r="R739" s="87"/>
      <c r="S739" s="87"/>
      <c r="T739" s="88"/>
      <c r="U739" s="41"/>
      <c r="V739" s="41"/>
      <c r="W739" s="41"/>
      <c r="X739" s="41"/>
      <c r="Y739" s="41"/>
      <c r="Z739" s="41"/>
      <c r="AA739" s="41"/>
      <c r="AB739" s="41"/>
      <c r="AC739" s="41"/>
      <c r="AD739" s="41"/>
      <c r="AE739" s="41"/>
      <c r="AT739" s="20" t="s">
        <v>151</v>
      </c>
      <c r="AU739" s="20" t="s">
        <v>81</v>
      </c>
    </row>
    <row r="740" s="2" customFormat="1" ht="24.15" customHeight="1">
      <c r="A740" s="41"/>
      <c r="B740" s="42"/>
      <c r="C740" s="215" t="s">
        <v>1139</v>
      </c>
      <c r="D740" s="215" t="s">
        <v>144</v>
      </c>
      <c r="E740" s="216" t="s">
        <v>1140</v>
      </c>
      <c r="F740" s="217" t="s">
        <v>1141</v>
      </c>
      <c r="G740" s="218" t="s">
        <v>206</v>
      </c>
      <c r="H740" s="219">
        <v>4.415</v>
      </c>
      <c r="I740" s="220"/>
      <c r="J740" s="221">
        <f>ROUND(I740*H740,2)</f>
        <v>0</v>
      </c>
      <c r="K740" s="217" t="s">
        <v>148</v>
      </c>
      <c r="L740" s="47"/>
      <c r="M740" s="222" t="s">
        <v>19</v>
      </c>
      <c r="N740" s="223" t="s">
        <v>44</v>
      </c>
      <c r="O740" s="87"/>
      <c r="P740" s="224">
        <f>O740*H740</f>
        <v>0</v>
      </c>
      <c r="Q740" s="224">
        <v>0</v>
      </c>
      <c r="R740" s="224">
        <f>Q740*H740</f>
        <v>0</v>
      </c>
      <c r="S740" s="224">
        <v>0</v>
      </c>
      <c r="T740" s="225">
        <f>S740*H740</f>
        <v>0</v>
      </c>
      <c r="U740" s="41"/>
      <c r="V740" s="41"/>
      <c r="W740" s="41"/>
      <c r="X740" s="41"/>
      <c r="Y740" s="41"/>
      <c r="Z740" s="41"/>
      <c r="AA740" s="41"/>
      <c r="AB740" s="41"/>
      <c r="AC740" s="41"/>
      <c r="AD740" s="41"/>
      <c r="AE740" s="41"/>
      <c r="AR740" s="226" t="s">
        <v>249</v>
      </c>
      <c r="AT740" s="226" t="s">
        <v>144</v>
      </c>
      <c r="AU740" s="226" t="s">
        <v>81</v>
      </c>
      <c r="AY740" s="20" t="s">
        <v>142</v>
      </c>
      <c r="BE740" s="227">
        <f>IF(N740="základní",J740,0)</f>
        <v>0</v>
      </c>
      <c r="BF740" s="227">
        <f>IF(N740="snížená",J740,0)</f>
        <v>0</v>
      </c>
      <c r="BG740" s="227">
        <f>IF(N740="zákl. přenesená",J740,0)</f>
        <v>0</v>
      </c>
      <c r="BH740" s="227">
        <f>IF(N740="sníž. přenesená",J740,0)</f>
        <v>0</v>
      </c>
      <c r="BI740" s="227">
        <f>IF(N740="nulová",J740,0)</f>
        <v>0</v>
      </c>
      <c r="BJ740" s="20" t="s">
        <v>77</v>
      </c>
      <c r="BK740" s="227">
        <f>ROUND(I740*H740,2)</f>
        <v>0</v>
      </c>
      <c r="BL740" s="20" t="s">
        <v>249</v>
      </c>
      <c r="BM740" s="226" t="s">
        <v>1142</v>
      </c>
    </row>
    <row r="741" s="2" customFormat="1">
      <c r="A741" s="41"/>
      <c r="B741" s="42"/>
      <c r="C741" s="43"/>
      <c r="D741" s="228" t="s">
        <v>151</v>
      </c>
      <c r="E741" s="43"/>
      <c r="F741" s="229" t="s">
        <v>1143</v>
      </c>
      <c r="G741" s="43"/>
      <c r="H741" s="43"/>
      <c r="I741" s="230"/>
      <c r="J741" s="43"/>
      <c r="K741" s="43"/>
      <c r="L741" s="47"/>
      <c r="M741" s="231"/>
      <c r="N741" s="232"/>
      <c r="O741" s="87"/>
      <c r="P741" s="87"/>
      <c r="Q741" s="87"/>
      <c r="R741" s="87"/>
      <c r="S741" s="87"/>
      <c r="T741" s="88"/>
      <c r="U741" s="41"/>
      <c r="V741" s="41"/>
      <c r="W741" s="41"/>
      <c r="X741" s="41"/>
      <c r="Y741" s="41"/>
      <c r="Z741" s="41"/>
      <c r="AA741" s="41"/>
      <c r="AB741" s="41"/>
      <c r="AC741" s="41"/>
      <c r="AD741" s="41"/>
      <c r="AE741" s="41"/>
      <c r="AT741" s="20" t="s">
        <v>151</v>
      </c>
      <c r="AU741" s="20" t="s">
        <v>81</v>
      </c>
    </row>
    <row r="742" s="2" customFormat="1">
      <c r="A742" s="41"/>
      <c r="B742" s="42"/>
      <c r="C742" s="43"/>
      <c r="D742" s="233" t="s">
        <v>153</v>
      </c>
      <c r="E742" s="43"/>
      <c r="F742" s="234" t="s">
        <v>1144</v>
      </c>
      <c r="G742" s="43"/>
      <c r="H742" s="43"/>
      <c r="I742" s="230"/>
      <c r="J742" s="43"/>
      <c r="K742" s="43"/>
      <c r="L742" s="47"/>
      <c r="M742" s="231"/>
      <c r="N742" s="232"/>
      <c r="O742" s="87"/>
      <c r="P742" s="87"/>
      <c r="Q742" s="87"/>
      <c r="R742" s="87"/>
      <c r="S742" s="87"/>
      <c r="T742" s="88"/>
      <c r="U742" s="41"/>
      <c r="V742" s="41"/>
      <c r="W742" s="41"/>
      <c r="X742" s="41"/>
      <c r="Y742" s="41"/>
      <c r="Z742" s="41"/>
      <c r="AA742" s="41"/>
      <c r="AB742" s="41"/>
      <c r="AC742" s="41"/>
      <c r="AD742" s="41"/>
      <c r="AE742" s="41"/>
      <c r="AT742" s="20" t="s">
        <v>153</v>
      </c>
      <c r="AU742" s="20" t="s">
        <v>81</v>
      </c>
    </row>
    <row r="743" s="12" customFormat="1" ht="22.8" customHeight="1">
      <c r="A743" s="12"/>
      <c r="B743" s="199"/>
      <c r="C743" s="200"/>
      <c r="D743" s="201" t="s">
        <v>72</v>
      </c>
      <c r="E743" s="213" t="s">
        <v>1145</v>
      </c>
      <c r="F743" s="213" t="s">
        <v>1146</v>
      </c>
      <c r="G743" s="200"/>
      <c r="H743" s="200"/>
      <c r="I743" s="203"/>
      <c r="J743" s="214">
        <f>BK743</f>
        <v>0</v>
      </c>
      <c r="K743" s="200"/>
      <c r="L743" s="205"/>
      <c r="M743" s="206"/>
      <c r="N743" s="207"/>
      <c r="O743" s="207"/>
      <c r="P743" s="208">
        <f>SUM(P744:P765)</f>
        <v>0</v>
      </c>
      <c r="Q743" s="207"/>
      <c r="R743" s="208">
        <f>SUM(R744:R765)</f>
        <v>0.16694439999999999</v>
      </c>
      <c r="S743" s="207"/>
      <c r="T743" s="209">
        <f>SUM(T744:T765)</f>
        <v>0.47600000000000003</v>
      </c>
      <c r="U743" s="12"/>
      <c r="V743" s="12"/>
      <c r="W743" s="12"/>
      <c r="X743" s="12"/>
      <c r="Y743" s="12"/>
      <c r="Z743" s="12"/>
      <c r="AA743" s="12"/>
      <c r="AB743" s="12"/>
      <c r="AC743" s="12"/>
      <c r="AD743" s="12"/>
      <c r="AE743" s="12"/>
      <c r="AR743" s="210" t="s">
        <v>81</v>
      </c>
      <c r="AT743" s="211" t="s">
        <v>72</v>
      </c>
      <c r="AU743" s="211" t="s">
        <v>77</v>
      </c>
      <c r="AY743" s="210" t="s">
        <v>142</v>
      </c>
      <c r="BK743" s="212">
        <f>SUM(BK744:BK765)</f>
        <v>0</v>
      </c>
    </row>
    <row r="744" s="2" customFormat="1" ht="24.15" customHeight="1">
      <c r="A744" s="41"/>
      <c r="B744" s="42"/>
      <c r="C744" s="215" t="s">
        <v>1147</v>
      </c>
      <c r="D744" s="215" t="s">
        <v>144</v>
      </c>
      <c r="E744" s="216" t="s">
        <v>1148</v>
      </c>
      <c r="F744" s="217" t="s">
        <v>1149</v>
      </c>
      <c r="G744" s="218" t="s">
        <v>641</v>
      </c>
      <c r="H744" s="219">
        <v>1</v>
      </c>
      <c r="I744" s="220"/>
      <c r="J744" s="221">
        <f>ROUND(I744*H744,2)</f>
        <v>0</v>
      </c>
      <c r="K744" s="217" t="s">
        <v>148</v>
      </c>
      <c r="L744" s="47"/>
      <c r="M744" s="222" t="s">
        <v>19</v>
      </c>
      <c r="N744" s="223" t="s">
        <v>44</v>
      </c>
      <c r="O744" s="87"/>
      <c r="P744" s="224">
        <f>O744*H744</f>
        <v>0</v>
      </c>
      <c r="Q744" s="224">
        <v>0</v>
      </c>
      <c r="R744" s="224">
        <f>Q744*H744</f>
        <v>0</v>
      </c>
      <c r="S744" s="224">
        <v>0</v>
      </c>
      <c r="T744" s="225">
        <f>S744*H744</f>
        <v>0</v>
      </c>
      <c r="U744" s="41"/>
      <c r="V744" s="41"/>
      <c r="W744" s="41"/>
      <c r="X744" s="41"/>
      <c r="Y744" s="41"/>
      <c r="Z744" s="41"/>
      <c r="AA744" s="41"/>
      <c r="AB744" s="41"/>
      <c r="AC744" s="41"/>
      <c r="AD744" s="41"/>
      <c r="AE744" s="41"/>
      <c r="AR744" s="226" t="s">
        <v>249</v>
      </c>
      <c r="AT744" s="226" t="s">
        <v>144</v>
      </c>
      <c r="AU744" s="226" t="s">
        <v>81</v>
      </c>
      <c r="AY744" s="20" t="s">
        <v>142</v>
      </c>
      <c r="BE744" s="227">
        <f>IF(N744="základní",J744,0)</f>
        <v>0</v>
      </c>
      <c r="BF744" s="227">
        <f>IF(N744="snížená",J744,0)</f>
        <v>0</v>
      </c>
      <c r="BG744" s="227">
        <f>IF(N744="zákl. přenesená",J744,0)</f>
        <v>0</v>
      </c>
      <c r="BH744" s="227">
        <f>IF(N744="sníž. přenesená",J744,0)</f>
        <v>0</v>
      </c>
      <c r="BI744" s="227">
        <f>IF(N744="nulová",J744,0)</f>
        <v>0</v>
      </c>
      <c r="BJ744" s="20" t="s">
        <v>77</v>
      </c>
      <c r="BK744" s="227">
        <f>ROUND(I744*H744,2)</f>
        <v>0</v>
      </c>
      <c r="BL744" s="20" t="s">
        <v>249</v>
      </c>
      <c r="BM744" s="226" t="s">
        <v>1150</v>
      </c>
    </row>
    <row r="745" s="2" customFormat="1">
      <c r="A745" s="41"/>
      <c r="B745" s="42"/>
      <c r="C745" s="43"/>
      <c r="D745" s="228" t="s">
        <v>151</v>
      </c>
      <c r="E745" s="43"/>
      <c r="F745" s="229" t="s">
        <v>1151</v>
      </c>
      <c r="G745" s="43"/>
      <c r="H745" s="43"/>
      <c r="I745" s="230"/>
      <c r="J745" s="43"/>
      <c r="K745" s="43"/>
      <c r="L745" s="47"/>
      <c r="M745" s="231"/>
      <c r="N745" s="232"/>
      <c r="O745" s="87"/>
      <c r="P745" s="87"/>
      <c r="Q745" s="87"/>
      <c r="R745" s="87"/>
      <c r="S745" s="87"/>
      <c r="T745" s="88"/>
      <c r="U745" s="41"/>
      <c r="V745" s="41"/>
      <c r="W745" s="41"/>
      <c r="X745" s="41"/>
      <c r="Y745" s="41"/>
      <c r="Z745" s="41"/>
      <c r="AA745" s="41"/>
      <c r="AB745" s="41"/>
      <c r="AC745" s="41"/>
      <c r="AD745" s="41"/>
      <c r="AE745" s="41"/>
      <c r="AT745" s="20" t="s">
        <v>151</v>
      </c>
      <c r="AU745" s="20" t="s">
        <v>81</v>
      </c>
    </row>
    <row r="746" s="2" customFormat="1">
      <c r="A746" s="41"/>
      <c r="B746" s="42"/>
      <c r="C746" s="43"/>
      <c r="D746" s="233" t="s">
        <v>153</v>
      </c>
      <c r="E746" s="43"/>
      <c r="F746" s="234" t="s">
        <v>1152</v>
      </c>
      <c r="G746" s="43"/>
      <c r="H746" s="43"/>
      <c r="I746" s="230"/>
      <c r="J746" s="43"/>
      <c r="K746" s="43"/>
      <c r="L746" s="47"/>
      <c r="M746" s="231"/>
      <c r="N746" s="232"/>
      <c r="O746" s="87"/>
      <c r="P746" s="87"/>
      <c r="Q746" s="87"/>
      <c r="R746" s="87"/>
      <c r="S746" s="87"/>
      <c r="T746" s="88"/>
      <c r="U746" s="41"/>
      <c r="V746" s="41"/>
      <c r="W746" s="41"/>
      <c r="X746" s="41"/>
      <c r="Y746" s="41"/>
      <c r="Z746" s="41"/>
      <c r="AA746" s="41"/>
      <c r="AB746" s="41"/>
      <c r="AC746" s="41"/>
      <c r="AD746" s="41"/>
      <c r="AE746" s="41"/>
      <c r="AT746" s="20" t="s">
        <v>153</v>
      </c>
      <c r="AU746" s="20" t="s">
        <v>81</v>
      </c>
    </row>
    <row r="747" s="2" customFormat="1" ht="24.15" customHeight="1">
      <c r="A747" s="41"/>
      <c r="B747" s="42"/>
      <c r="C747" s="267" t="s">
        <v>1153</v>
      </c>
      <c r="D747" s="267" t="s">
        <v>199</v>
      </c>
      <c r="E747" s="268" t="s">
        <v>1154</v>
      </c>
      <c r="F747" s="269" t="s">
        <v>1155</v>
      </c>
      <c r="G747" s="270" t="s">
        <v>147</v>
      </c>
      <c r="H747" s="271">
        <v>4.3600000000000003</v>
      </c>
      <c r="I747" s="272"/>
      <c r="J747" s="273">
        <f>ROUND(I747*H747,2)</f>
        <v>0</v>
      </c>
      <c r="K747" s="269" t="s">
        <v>148</v>
      </c>
      <c r="L747" s="274"/>
      <c r="M747" s="275" t="s">
        <v>19</v>
      </c>
      <c r="N747" s="276" t="s">
        <v>44</v>
      </c>
      <c r="O747" s="87"/>
      <c r="P747" s="224">
        <f>O747*H747</f>
        <v>0</v>
      </c>
      <c r="Q747" s="224">
        <v>0.038289999999999998</v>
      </c>
      <c r="R747" s="224">
        <f>Q747*H747</f>
        <v>0.16694439999999999</v>
      </c>
      <c r="S747" s="224">
        <v>0</v>
      </c>
      <c r="T747" s="225">
        <f>S747*H747</f>
        <v>0</v>
      </c>
      <c r="U747" s="41"/>
      <c r="V747" s="41"/>
      <c r="W747" s="41"/>
      <c r="X747" s="41"/>
      <c r="Y747" s="41"/>
      <c r="Z747" s="41"/>
      <c r="AA747" s="41"/>
      <c r="AB747" s="41"/>
      <c r="AC747" s="41"/>
      <c r="AD747" s="41"/>
      <c r="AE747" s="41"/>
      <c r="AR747" s="226" t="s">
        <v>368</v>
      </c>
      <c r="AT747" s="226" t="s">
        <v>199</v>
      </c>
      <c r="AU747" s="226" t="s">
        <v>81</v>
      </c>
      <c r="AY747" s="20" t="s">
        <v>142</v>
      </c>
      <c r="BE747" s="227">
        <f>IF(N747="základní",J747,0)</f>
        <v>0</v>
      </c>
      <c r="BF747" s="227">
        <f>IF(N747="snížená",J747,0)</f>
        <v>0</v>
      </c>
      <c r="BG747" s="227">
        <f>IF(N747="zákl. přenesená",J747,0)</f>
        <v>0</v>
      </c>
      <c r="BH747" s="227">
        <f>IF(N747="sníž. přenesená",J747,0)</f>
        <v>0</v>
      </c>
      <c r="BI747" s="227">
        <f>IF(N747="nulová",J747,0)</f>
        <v>0</v>
      </c>
      <c r="BJ747" s="20" t="s">
        <v>77</v>
      </c>
      <c r="BK747" s="227">
        <f>ROUND(I747*H747,2)</f>
        <v>0</v>
      </c>
      <c r="BL747" s="20" t="s">
        <v>249</v>
      </c>
      <c r="BM747" s="226" t="s">
        <v>1156</v>
      </c>
    </row>
    <row r="748" s="2" customFormat="1">
      <c r="A748" s="41"/>
      <c r="B748" s="42"/>
      <c r="C748" s="43"/>
      <c r="D748" s="228" t="s">
        <v>151</v>
      </c>
      <c r="E748" s="43"/>
      <c r="F748" s="229" t="s">
        <v>1155</v>
      </c>
      <c r="G748" s="43"/>
      <c r="H748" s="43"/>
      <c r="I748" s="230"/>
      <c r="J748" s="43"/>
      <c r="K748" s="43"/>
      <c r="L748" s="47"/>
      <c r="M748" s="231"/>
      <c r="N748" s="232"/>
      <c r="O748" s="87"/>
      <c r="P748" s="87"/>
      <c r="Q748" s="87"/>
      <c r="R748" s="87"/>
      <c r="S748" s="87"/>
      <c r="T748" s="88"/>
      <c r="U748" s="41"/>
      <c r="V748" s="41"/>
      <c r="W748" s="41"/>
      <c r="X748" s="41"/>
      <c r="Y748" s="41"/>
      <c r="Z748" s="41"/>
      <c r="AA748" s="41"/>
      <c r="AB748" s="41"/>
      <c r="AC748" s="41"/>
      <c r="AD748" s="41"/>
      <c r="AE748" s="41"/>
      <c r="AT748" s="20" t="s">
        <v>151</v>
      </c>
      <c r="AU748" s="20" t="s">
        <v>81</v>
      </c>
    </row>
    <row r="749" s="14" customFormat="1">
      <c r="A749" s="14"/>
      <c r="B749" s="245"/>
      <c r="C749" s="246"/>
      <c r="D749" s="228" t="s">
        <v>173</v>
      </c>
      <c r="E749" s="247" t="s">
        <v>19</v>
      </c>
      <c r="F749" s="248" t="s">
        <v>591</v>
      </c>
      <c r="G749" s="246"/>
      <c r="H749" s="249">
        <v>4.3600000000000003</v>
      </c>
      <c r="I749" s="250"/>
      <c r="J749" s="246"/>
      <c r="K749" s="246"/>
      <c r="L749" s="251"/>
      <c r="M749" s="252"/>
      <c r="N749" s="253"/>
      <c r="O749" s="253"/>
      <c r="P749" s="253"/>
      <c r="Q749" s="253"/>
      <c r="R749" s="253"/>
      <c r="S749" s="253"/>
      <c r="T749" s="254"/>
      <c r="U749" s="14"/>
      <c r="V749" s="14"/>
      <c r="W749" s="14"/>
      <c r="X749" s="14"/>
      <c r="Y749" s="14"/>
      <c r="Z749" s="14"/>
      <c r="AA749" s="14"/>
      <c r="AB749" s="14"/>
      <c r="AC749" s="14"/>
      <c r="AD749" s="14"/>
      <c r="AE749" s="14"/>
      <c r="AT749" s="255" t="s">
        <v>173</v>
      </c>
      <c r="AU749" s="255" t="s">
        <v>81</v>
      </c>
      <c r="AV749" s="14" t="s">
        <v>81</v>
      </c>
      <c r="AW749" s="14" t="s">
        <v>34</v>
      </c>
      <c r="AX749" s="14" t="s">
        <v>77</v>
      </c>
      <c r="AY749" s="255" t="s">
        <v>142</v>
      </c>
    </row>
    <row r="750" s="2" customFormat="1" ht="33" customHeight="1">
      <c r="A750" s="41"/>
      <c r="B750" s="42"/>
      <c r="C750" s="215" t="s">
        <v>1157</v>
      </c>
      <c r="D750" s="215" t="s">
        <v>144</v>
      </c>
      <c r="E750" s="216" t="s">
        <v>1158</v>
      </c>
      <c r="F750" s="217" t="s">
        <v>1159</v>
      </c>
      <c r="G750" s="218" t="s">
        <v>238</v>
      </c>
      <c r="H750" s="219">
        <v>476</v>
      </c>
      <c r="I750" s="220"/>
      <c r="J750" s="221">
        <f>ROUND(I750*H750,2)</f>
        <v>0</v>
      </c>
      <c r="K750" s="217" t="s">
        <v>148</v>
      </c>
      <c r="L750" s="47"/>
      <c r="M750" s="222" t="s">
        <v>19</v>
      </c>
      <c r="N750" s="223" t="s">
        <v>44</v>
      </c>
      <c r="O750" s="87"/>
      <c r="P750" s="224">
        <f>O750*H750</f>
        <v>0</v>
      </c>
      <c r="Q750" s="224">
        <v>0</v>
      </c>
      <c r="R750" s="224">
        <f>Q750*H750</f>
        <v>0</v>
      </c>
      <c r="S750" s="224">
        <v>0.001</v>
      </c>
      <c r="T750" s="225">
        <f>S750*H750</f>
        <v>0.47600000000000003</v>
      </c>
      <c r="U750" s="41"/>
      <c r="V750" s="41"/>
      <c r="W750" s="41"/>
      <c r="X750" s="41"/>
      <c r="Y750" s="41"/>
      <c r="Z750" s="41"/>
      <c r="AA750" s="41"/>
      <c r="AB750" s="41"/>
      <c r="AC750" s="41"/>
      <c r="AD750" s="41"/>
      <c r="AE750" s="41"/>
      <c r="AR750" s="226" t="s">
        <v>249</v>
      </c>
      <c r="AT750" s="226" t="s">
        <v>144</v>
      </c>
      <c r="AU750" s="226" t="s">
        <v>81</v>
      </c>
      <c r="AY750" s="20" t="s">
        <v>142</v>
      </c>
      <c r="BE750" s="227">
        <f>IF(N750="základní",J750,0)</f>
        <v>0</v>
      </c>
      <c r="BF750" s="227">
        <f>IF(N750="snížená",J750,0)</f>
        <v>0</v>
      </c>
      <c r="BG750" s="227">
        <f>IF(N750="zákl. přenesená",J750,0)</f>
        <v>0</v>
      </c>
      <c r="BH750" s="227">
        <f>IF(N750="sníž. přenesená",J750,0)</f>
        <v>0</v>
      </c>
      <c r="BI750" s="227">
        <f>IF(N750="nulová",J750,0)</f>
        <v>0</v>
      </c>
      <c r="BJ750" s="20" t="s">
        <v>77</v>
      </c>
      <c r="BK750" s="227">
        <f>ROUND(I750*H750,2)</f>
        <v>0</v>
      </c>
      <c r="BL750" s="20" t="s">
        <v>249</v>
      </c>
      <c r="BM750" s="226" t="s">
        <v>1160</v>
      </c>
    </row>
    <row r="751" s="2" customFormat="1">
      <c r="A751" s="41"/>
      <c r="B751" s="42"/>
      <c r="C751" s="43"/>
      <c r="D751" s="228" t="s">
        <v>151</v>
      </c>
      <c r="E751" s="43"/>
      <c r="F751" s="229" t="s">
        <v>1161</v>
      </c>
      <c r="G751" s="43"/>
      <c r="H751" s="43"/>
      <c r="I751" s="230"/>
      <c r="J751" s="43"/>
      <c r="K751" s="43"/>
      <c r="L751" s="47"/>
      <c r="M751" s="231"/>
      <c r="N751" s="232"/>
      <c r="O751" s="87"/>
      <c r="P751" s="87"/>
      <c r="Q751" s="87"/>
      <c r="R751" s="87"/>
      <c r="S751" s="87"/>
      <c r="T751" s="88"/>
      <c r="U751" s="41"/>
      <c r="V751" s="41"/>
      <c r="W751" s="41"/>
      <c r="X751" s="41"/>
      <c r="Y751" s="41"/>
      <c r="Z751" s="41"/>
      <c r="AA751" s="41"/>
      <c r="AB751" s="41"/>
      <c r="AC751" s="41"/>
      <c r="AD751" s="41"/>
      <c r="AE751" s="41"/>
      <c r="AT751" s="20" t="s">
        <v>151</v>
      </c>
      <c r="AU751" s="20" t="s">
        <v>81</v>
      </c>
    </row>
    <row r="752" s="2" customFormat="1">
      <c r="A752" s="41"/>
      <c r="B752" s="42"/>
      <c r="C752" s="43"/>
      <c r="D752" s="233" t="s">
        <v>153</v>
      </c>
      <c r="E752" s="43"/>
      <c r="F752" s="234" t="s">
        <v>1162</v>
      </c>
      <c r="G752" s="43"/>
      <c r="H752" s="43"/>
      <c r="I752" s="230"/>
      <c r="J752" s="43"/>
      <c r="K752" s="43"/>
      <c r="L752" s="47"/>
      <c r="M752" s="231"/>
      <c r="N752" s="232"/>
      <c r="O752" s="87"/>
      <c r="P752" s="87"/>
      <c r="Q752" s="87"/>
      <c r="R752" s="87"/>
      <c r="S752" s="87"/>
      <c r="T752" s="88"/>
      <c r="U752" s="41"/>
      <c r="V752" s="41"/>
      <c r="W752" s="41"/>
      <c r="X752" s="41"/>
      <c r="Y752" s="41"/>
      <c r="Z752" s="41"/>
      <c r="AA752" s="41"/>
      <c r="AB752" s="41"/>
      <c r="AC752" s="41"/>
      <c r="AD752" s="41"/>
      <c r="AE752" s="41"/>
      <c r="AT752" s="20" t="s">
        <v>153</v>
      </c>
      <c r="AU752" s="20" t="s">
        <v>81</v>
      </c>
    </row>
    <row r="753" s="13" customFormat="1">
      <c r="A753" s="13"/>
      <c r="B753" s="235"/>
      <c r="C753" s="236"/>
      <c r="D753" s="228" t="s">
        <v>173</v>
      </c>
      <c r="E753" s="237" t="s">
        <v>19</v>
      </c>
      <c r="F753" s="238" t="s">
        <v>1163</v>
      </c>
      <c r="G753" s="236"/>
      <c r="H753" s="237" t="s">
        <v>19</v>
      </c>
      <c r="I753" s="239"/>
      <c r="J753" s="236"/>
      <c r="K753" s="236"/>
      <c r="L753" s="240"/>
      <c r="M753" s="241"/>
      <c r="N753" s="242"/>
      <c r="O753" s="242"/>
      <c r="P753" s="242"/>
      <c r="Q753" s="242"/>
      <c r="R753" s="242"/>
      <c r="S753" s="242"/>
      <c r="T753" s="243"/>
      <c r="U753" s="13"/>
      <c r="V753" s="13"/>
      <c r="W753" s="13"/>
      <c r="X753" s="13"/>
      <c r="Y753" s="13"/>
      <c r="Z753" s="13"/>
      <c r="AA753" s="13"/>
      <c r="AB753" s="13"/>
      <c r="AC753" s="13"/>
      <c r="AD753" s="13"/>
      <c r="AE753" s="13"/>
      <c r="AT753" s="244" t="s">
        <v>173</v>
      </c>
      <c r="AU753" s="244" t="s">
        <v>81</v>
      </c>
      <c r="AV753" s="13" t="s">
        <v>77</v>
      </c>
      <c r="AW753" s="13" t="s">
        <v>34</v>
      </c>
      <c r="AX753" s="13" t="s">
        <v>73</v>
      </c>
      <c r="AY753" s="244" t="s">
        <v>142</v>
      </c>
    </row>
    <row r="754" s="14" customFormat="1">
      <c r="A754" s="14"/>
      <c r="B754" s="245"/>
      <c r="C754" s="246"/>
      <c r="D754" s="228" t="s">
        <v>173</v>
      </c>
      <c r="E754" s="247" t="s">
        <v>19</v>
      </c>
      <c r="F754" s="248" t="s">
        <v>1164</v>
      </c>
      <c r="G754" s="246"/>
      <c r="H754" s="249">
        <v>476</v>
      </c>
      <c r="I754" s="250"/>
      <c r="J754" s="246"/>
      <c r="K754" s="246"/>
      <c r="L754" s="251"/>
      <c r="M754" s="252"/>
      <c r="N754" s="253"/>
      <c r="O754" s="253"/>
      <c r="P754" s="253"/>
      <c r="Q754" s="253"/>
      <c r="R754" s="253"/>
      <c r="S754" s="253"/>
      <c r="T754" s="254"/>
      <c r="U754" s="14"/>
      <c r="V754" s="14"/>
      <c r="W754" s="14"/>
      <c r="X754" s="14"/>
      <c r="Y754" s="14"/>
      <c r="Z754" s="14"/>
      <c r="AA754" s="14"/>
      <c r="AB754" s="14"/>
      <c r="AC754" s="14"/>
      <c r="AD754" s="14"/>
      <c r="AE754" s="14"/>
      <c r="AT754" s="255" t="s">
        <v>173</v>
      </c>
      <c r="AU754" s="255" t="s">
        <v>81</v>
      </c>
      <c r="AV754" s="14" t="s">
        <v>81</v>
      </c>
      <c r="AW754" s="14" t="s">
        <v>34</v>
      </c>
      <c r="AX754" s="14" t="s">
        <v>77</v>
      </c>
      <c r="AY754" s="255" t="s">
        <v>142</v>
      </c>
    </row>
    <row r="755" s="2" customFormat="1" ht="33" customHeight="1">
      <c r="A755" s="41"/>
      <c r="B755" s="42"/>
      <c r="C755" s="215" t="s">
        <v>1165</v>
      </c>
      <c r="D755" s="215" t="s">
        <v>144</v>
      </c>
      <c r="E755" s="216" t="s">
        <v>1166</v>
      </c>
      <c r="F755" s="217" t="s">
        <v>1167</v>
      </c>
      <c r="G755" s="218" t="s">
        <v>1031</v>
      </c>
      <c r="H755" s="289"/>
      <c r="I755" s="220"/>
      <c r="J755" s="221">
        <f>ROUND(I755*H755,2)</f>
        <v>0</v>
      </c>
      <c r="K755" s="217" t="s">
        <v>148</v>
      </c>
      <c r="L755" s="47"/>
      <c r="M755" s="222" t="s">
        <v>19</v>
      </c>
      <c r="N755" s="223" t="s">
        <v>44</v>
      </c>
      <c r="O755" s="87"/>
      <c r="P755" s="224">
        <f>O755*H755</f>
        <v>0</v>
      </c>
      <c r="Q755" s="224">
        <v>0</v>
      </c>
      <c r="R755" s="224">
        <f>Q755*H755</f>
        <v>0</v>
      </c>
      <c r="S755" s="224">
        <v>0</v>
      </c>
      <c r="T755" s="225">
        <f>S755*H755</f>
        <v>0</v>
      </c>
      <c r="U755" s="41"/>
      <c r="V755" s="41"/>
      <c r="W755" s="41"/>
      <c r="X755" s="41"/>
      <c r="Y755" s="41"/>
      <c r="Z755" s="41"/>
      <c r="AA755" s="41"/>
      <c r="AB755" s="41"/>
      <c r="AC755" s="41"/>
      <c r="AD755" s="41"/>
      <c r="AE755" s="41"/>
      <c r="AR755" s="226" t="s">
        <v>249</v>
      </c>
      <c r="AT755" s="226" t="s">
        <v>144</v>
      </c>
      <c r="AU755" s="226" t="s">
        <v>81</v>
      </c>
      <c r="AY755" s="20" t="s">
        <v>142</v>
      </c>
      <c r="BE755" s="227">
        <f>IF(N755="základní",J755,0)</f>
        <v>0</v>
      </c>
      <c r="BF755" s="227">
        <f>IF(N755="snížená",J755,0)</f>
        <v>0</v>
      </c>
      <c r="BG755" s="227">
        <f>IF(N755="zákl. přenesená",J755,0)</f>
        <v>0</v>
      </c>
      <c r="BH755" s="227">
        <f>IF(N755="sníž. přenesená",J755,0)</f>
        <v>0</v>
      </c>
      <c r="BI755" s="227">
        <f>IF(N755="nulová",J755,0)</f>
        <v>0</v>
      </c>
      <c r="BJ755" s="20" t="s">
        <v>77</v>
      </c>
      <c r="BK755" s="227">
        <f>ROUND(I755*H755,2)</f>
        <v>0</v>
      </c>
      <c r="BL755" s="20" t="s">
        <v>249</v>
      </c>
      <c r="BM755" s="226" t="s">
        <v>1168</v>
      </c>
    </row>
    <row r="756" s="2" customFormat="1">
      <c r="A756" s="41"/>
      <c r="B756" s="42"/>
      <c r="C756" s="43"/>
      <c r="D756" s="228" t="s">
        <v>151</v>
      </c>
      <c r="E756" s="43"/>
      <c r="F756" s="229" t="s">
        <v>1169</v>
      </c>
      <c r="G756" s="43"/>
      <c r="H756" s="43"/>
      <c r="I756" s="230"/>
      <c r="J756" s="43"/>
      <c r="K756" s="43"/>
      <c r="L756" s="47"/>
      <c r="M756" s="231"/>
      <c r="N756" s="232"/>
      <c r="O756" s="87"/>
      <c r="P756" s="87"/>
      <c r="Q756" s="87"/>
      <c r="R756" s="87"/>
      <c r="S756" s="87"/>
      <c r="T756" s="88"/>
      <c r="U756" s="41"/>
      <c r="V756" s="41"/>
      <c r="W756" s="41"/>
      <c r="X756" s="41"/>
      <c r="Y756" s="41"/>
      <c r="Z756" s="41"/>
      <c r="AA756" s="41"/>
      <c r="AB756" s="41"/>
      <c r="AC756" s="41"/>
      <c r="AD756" s="41"/>
      <c r="AE756" s="41"/>
      <c r="AT756" s="20" t="s">
        <v>151</v>
      </c>
      <c r="AU756" s="20" t="s">
        <v>81</v>
      </c>
    </row>
    <row r="757" s="2" customFormat="1">
      <c r="A757" s="41"/>
      <c r="B757" s="42"/>
      <c r="C757" s="43"/>
      <c r="D757" s="233" t="s">
        <v>153</v>
      </c>
      <c r="E757" s="43"/>
      <c r="F757" s="234" t="s">
        <v>1170</v>
      </c>
      <c r="G757" s="43"/>
      <c r="H757" s="43"/>
      <c r="I757" s="230"/>
      <c r="J757" s="43"/>
      <c r="K757" s="43"/>
      <c r="L757" s="47"/>
      <c r="M757" s="231"/>
      <c r="N757" s="232"/>
      <c r="O757" s="87"/>
      <c r="P757" s="87"/>
      <c r="Q757" s="87"/>
      <c r="R757" s="87"/>
      <c r="S757" s="87"/>
      <c r="T757" s="88"/>
      <c r="U757" s="41"/>
      <c r="V757" s="41"/>
      <c r="W757" s="41"/>
      <c r="X757" s="41"/>
      <c r="Y757" s="41"/>
      <c r="Z757" s="41"/>
      <c r="AA757" s="41"/>
      <c r="AB757" s="41"/>
      <c r="AC757" s="41"/>
      <c r="AD757" s="41"/>
      <c r="AE757" s="41"/>
      <c r="AT757" s="20" t="s">
        <v>153</v>
      </c>
      <c r="AU757" s="20" t="s">
        <v>81</v>
      </c>
    </row>
    <row r="758" s="2" customFormat="1" ht="16.5" customHeight="1">
      <c r="A758" s="41"/>
      <c r="B758" s="42"/>
      <c r="C758" s="215" t="s">
        <v>1171</v>
      </c>
      <c r="D758" s="215" t="s">
        <v>144</v>
      </c>
      <c r="E758" s="216" t="s">
        <v>1172</v>
      </c>
      <c r="F758" s="217" t="s">
        <v>1173</v>
      </c>
      <c r="G758" s="218" t="s">
        <v>147</v>
      </c>
      <c r="H758" s="219">
        <v>134.66999999999999</v>
      </c>
      <c r="I758" s="220"/>
      <c r="J758" s="221">
        <f>ROUND(I758*H758,2)</f>
        <v>0</v>
      </c>
      <c r="K758" s="217" t="s">
        <v>19</v>
      </c>
      <c r="L758" s="47"/>
      <c r="M758" s="222" t="s">
        <v>19</v>
      </c>
      <c r="N758" s="223" t="s">
        <v>44</v>
      </c>
      <c r="O758" s="87"/>
      <c r="P758" s="224">
        <f>O758*H758</f>
        <v>0</v>
      </c>
      <c r="Q758" s="224">
        <v>0</v>
      </c>
      <c r="R758" s="224">
        <f>Q758*H758</f>
        <v>0</v>
      </c>
      <c r="S758" s="224">
        <v>0</v>
      </c>
      <c r="T758" s="225">
        <f>S758*H758</f>
        <v>0</v>
      </c>
      <c r="U758" s="41"/>
      <c r="V758" s="41"/>
      <c r="W758" s="41"/>
      <c r="X758" s="41"/>
      <c r="Y758" s="41"/>
      <c r="Z758" s="41"/>
      <c r="AA758" s="41"/>
      <c r="AB758" s="41"/>
      <c r="AC758" s="41"/>
      <c r="AD758" s="41"/>
      <c r="AE758" s="41"/>
      <c r="AR758" s="226" t="s">
        <v>249</v>
      </c>
      <c r="AT758" s="226" t="s">
        <v>144</v>
      </c>
      <c r="AU758" s="226" t="s">
        <v>81</v>
      </c>
      <c r="AY758" s="20" t="s">
        <v>142</v>
      </c>
      <c r="BE758" s="227">
        <f>IF(N758="základní",J758,0)</f>
        <v>0</v>
      </c>
      <c r="BF758" s="227">
        <f>IF(N758="snížená",J758,0)</f>
        <v>0</v>
      </c>
      <c r="BG758" s="227">
        <f>IF(N758="zákl. přenesená",J758,0)</f>
        <v>0</v>
      </c>
      <c r="BH758" s="227">
        <f>IF(N758="sníž. přenesená",J758,0)</f>
        <v>0</v>
      </c>
      <c r="BI758" s="227">
        <f>IF(N758="nulová",J758,0)</f>
        <v>0</v>
      </c>
      <c r="BJ758" s="20" t="s">
        <v>77</v>
      </c>
      <c r="BK758" s="227">
        <f>ROUND(I758*H758,2)</f>
        <v>0</v>
      </c>
      <c r="BL758" s="20" t="s">
        <v>249</v>
      </c>
      <c r="BM758" s="226" t="s">
        <v>1174</v>
      </c>
    </row>
    <row r="759" s="2" customFormat="1">
      <c r="A759" s="41"/>
      <c r="B759" s="42"/>
      <c r="C759" s="43"/>
      <c r="D759" s="228" t="s">
        <v>151</v>
      </c>
      <c r="E759" s="43"/>
      <c r="F759" s="229" t="s">
        <v>1173</v>
      </c>
      <c r="G759" s="43"/>
      <c r="H759" s="43"/>
      <c r="I759" s="230"/>
      <c r="J759" s="43"/>
      <c r="K759" s="43"/>
      <c r="L759" s="47"/>
      <c r="M759" s="231"/>
      <c r="N759" s="232"/>
      <c r="O759" s="87"/>
      <c r="P759" s="87"/>
      <c r="Q759" s="87"/>
      <c r="R759" s="87"/>
      <c r="S759" s="87"/>
      <c r="T759" s="88"/>
      <c r="U759" s="41"/>
      <c r="V759" s="41"/>
      <c r="W759" s="41"/>
      <c r="X759" s="41"/>
      <c r="Y759" s="41"/>
      <c r="Z759" s="41"/>
      <c r="AA759" s="41"/>
      <c r="AB759" s="41"/>
      <c r="AC759" s="41"/>
      <c r="AD759" s="41"/>
      <c r="AE759" s="41"/>
      <c r="AT759" s="20" t="s">
        <v>151</v>
      </c>
      <c r="AU759" s="20" t="s">
        <v>81</v>
      </c>
    </row>
    <row r="760" s="2" customFormat="1">
      <c r="A760" s="41"/>
      <c r="B760" s="42"/>
      <c r="C760" s="43"/>
      <c r="D760" s="228" t="s">
        <v>270</v>
      </c>
      <c r="E760" s="43"/>
      <c r="F760" s="277" t="s">
        <v>1175</v>
      </c>
      <c r="G760" s="43"/>
      <c r="H760" s="43"/>
      <c r="I760" s="230"/>
      <c r="J760" s="43"/>
      <c r="K760" s="43"/>
      <c r="L760" s="47"/>
      <c r="M760" s="231"/>
      <c r="N760" s="232"/>
      <c r="O760" s="87"/>
      <c r="P760" s="87"/>
      <c r="Q760" s="87"/>
      <c r="R760" s="87"/>
      <c r="S760" s="87"/>
      <c r="T760" s="88"/>
      <c r="U760" s="41"/>
      <c r="V760" s="41"/>
      <c r="W760" s="41"/>
      <c r="X760" s="41"/>
      <c r="Y760" s="41"/>
      <c r="Z760" s="41"/>
      <c r="AA760" s="41"/>
      <c r="AB760" s="41"/>
      <c r="AC760" s="41"/>
      <c r="AD760" s="41"/>
      <c r="AE760" s="41"/>
      <c r="AT760" s="20" t="s">
        <v>270</v>
      </c>
      <c r="AU760" s="20" t="s">
        <v>81</v>
      </c>
    </row>
    <row r="761" s="14" customFormat="1">
      <c r="A761" s="14"/>
      <c r="B761" s="245"/>
      <c r="C761" s="246"/>
      <c r="D761" s="228" t="s">
        <v>173</v>
      </c>
      <c r="E761" s="247" t="s">
        <v>19</v>
      </c>
      <c r="F761" s="248" t="s">
        <v>1176</v>
      </c>
      <c r="G761" s="246"/>
      <c r="H761" s="249">
        <v>134.66999999999999</v>
      </c>
      <c r="I761" s="250"/>
      <c r="J761" s="246"/>
      <c r="K761" s="246"/>
      <c r="L761" s="251"/>
      <c r="M761" s="252"/>
      <c r="N761" s="253"/>
      <c r="O761" s="253"/>
      <c r="P761" s="253"/>
      <c r="Q761" s="253"/>
      <c r="R761" s="253"/>
      <c r="S761" s="253"/>
      <c r="T761" s="254"/>
      <c r="U761" s="14"/>
      <c r="V761" s="14"/>
      <c r="W761" s="14"/>
      <c r="X761" s="14"/>
      <c r="Y761" s="14"/>
      <c r="Z761" s="14"/>
      <c r="AA761" s="14"/>
      <c r="AB761" s="14"/>
      <c r="AC761" s="14"/>
      <c r="AD761" s="14"/>
      <c r="AE761" s="14"/>
      <c r="AT761" s="255" t="s">
        <v>173</v>
      </c>
      <c r="AU761" s="255" t="s">
        <v>81</v>
      </c>
      <c r="AV761" s="14" t="s">
        <v>81</v>
      </c>
      <c r="AW761" s="14" t="s">
        <v>34</v>
      </c>
      <c r="AX761" s="14" t="s">
        <v>77</v>
      </c>
      <c r="AY761" s="255" t="s">
        <v>142</v>
      </c>
    </row>
    <row r="762" s="2" customFormat="1" ht="16.5" customHeight="1">
      <c r="A762" s="41"/>
      <c r="B762" s="42"/>
      <c r="C762" s="215" t="s">
        <v>1177</v>
      </c>
      <c r="D762" s="215" t="s">
        <v>144</v>
      </c>
      <c r="E762" s="216" t="s">
        <v>1178</v>
      </c>
      <c r="F762" s="217" t="s">
        <v>1179</v>
      </c>
      <c r="G762" s="218" t="s">
        <v>147</v>
      </c>
      <c r="H762" s="219">
        <v>207.90000000000001</v>
      </c>
      <c r="I762" s="220"/>
      <c r="J762" s="221">
        <f>ROUND(I762*H762,2)</f>
        <v>0</v>
      </c>
      <c r="K762" s="217" t="s">
        <v>19</v>
      </c>
      <c r="L762" s="47"/>
      <c r="M762" s="222" t="s">
        <v>19</v>
      </c>
      <c r="N762" s="223" t="s">
        <v>44</v>
      </c>
      <c r="O762" s="87"/>
      <c r="P762" s="224">
        <f>O762*H762</f>
        <v>0</v>
      </c>
      <c r="Q762" s="224">
        <v>0</v>
      </c>
      <c r="R762" s="224">
        <f>Q762*H762</f>
        <v>0</v>
      </c>
      <c r="S762" s="224">
        <v>0</v>
      </c>
      <c r="T762" s="225">
        <f>S762*H762</f>
        <v>0</v>
      </c>
      <c r="U762" s="41"/>
      <c r="V762" s="41"/>
      <c r="W762" s="41"/>
      <c r="X762" s="41"/>
      <c r="Y762" s="41"/>
      <c r="Z762" s="41"/>
      <c r="AA762" s="41"/>
      <c r="AB762" s="41"/>
      <c r="AC762" s="41"/>
      <c r="AD762" s="41"/>
      <c r="AE762" s="41"/>
      <c r="AR762" s="226" t="s">
        <v>249</v>
      </c>
      <c r="AT762" s="226" t="s">
        <v>144</v>
      </c>
      <c r="AU762" s="226" t="s">
        <v>81</v>
      </c>
      <c r="AY762" s="20" t="s">
        <v>142</v>
      </c>
      <c r="BE762" s="227">
        <f>IF(N762="základní",J762,0)</f>
        <v>0</v>
      </c>
      <c r="BF762" s="227">
        <f>IF(N762="snížená",J762,0)</f>
        <v>0</v>
      </c>
      <c r="BG762" s="227">
        <f>IF(N762="zákl. přenesená",J762,0)</f>
        <v>0</v>
      </c>
      <c r="BH762" s="227">
        <f>IF(N762="sníž. přenesená",J762,0)</f>
        <v>0</v>
      </c>
      <c r="BI762" s="227">
        <f>IF(N762="nulová",J762,0)</f>
        <v>0</v>
      </c>
      <c r="BJ762" s="20" t="s">
        <v>77</v>
      </c>
      <c r="BK762" s="227">
        <f>ROUND(I762*H762,2)</f>
        <v>0</v>
      </c>
      <c r="BL762" s="20" t="s">
        <v>249</v>
      </c>
      <c r="BM762" s="226" t="s">
        <v>1180</v>
      </c>
    </row>
    <row r="763" s="2" customFormat="1">
      <c r="A763" s="41"/>
      <c r="B763" s="42"/>
      <c r="C763" s="43"/>
      <c r="D763" s="228" t="s">
        <v>151</v>
      </c>
      <c r="E763" s="43"/>
      <c r="F763" s="229" t="s">
        <v>1179</v>
      </c>
      <c r="G763" s="43"/>
      <c r="H763" s="43"/>
      <c r="I763" s="230"/>
      <c r="J763" s="43"/>
      <c r="K763" s="43"/>
      <c r="L763" s="47"/>
      <c r="M763" s="231"/>
      <c r="N763" s="232"/>
      <c r="O763" s="87"/>
      <c r="P763" s="87"/>
      <c r="Q763" s="87"/>
      <c r="R763" s="87"/>
      <c r="S763" s="87"/>
      <c r="T763" s="88"/>
      <c r="U763" s="41"/>
      <c r="V763" s="41"/>
      <c r="W763" s="41"/>
      <c r="X763" s="41"/>
      <c r="Y763" s="41"/>
      <c r="Z763" s="41"/>
      <c r="AA763" s="41"/>
      <c r="AB763" s="41"/>
      <c r="AC763" s="41"/>
      <c r="AD763" s="41"/>
      <c r="AE763" s="41"/>
      <c r="AT763" s="20" t="s">
        <v>151</v>
      </c>
      <c r="AU763" s="20" t="s">
        <v>81</v>
      </c>
    </row>
    <row r="764" s="2" customFormat="1">
      <c r="A764" s="41"/>
      <c r="B764" s="42"/>
      <c r="C764" s="43"/>
      <c r="D764" s="228" t="s">
        <v>270</v>
      </c>
      <c r="E764" s="43"/>
      <c r="F764" s="277" t="s">
        <v>1181</v>
      </c>
      <c r="G764" s="43"/>
      <c r="H764" s="43"/>
      <c r="I764" s="230"/>
      <c r="J764" s="43"/>
      <c r="K764" s="43"/>
      <c r="L764" s="47"/>
      <c r="M764" s="231"/>
      <c r="N764" s="232"/>
      <c r="O764" s="87"/>
      <c r="P764" s="87"/>
      <c r="Q764" s="87"/>
      <c r="R764" s="87"/>
      <c r="S764" s="87"/>
      <c r="T764" s="88"/>
      <c r="U764" s="41"/>
      <c r="V764" s="41"/>
      <c r="W764" s="41"/>
      <c r="X764" s="41"/>
      <c r="Y764" s="41"/>
      <c r="Z764" s="41"/>
      <c r="AA764" s="41"/>
      <c r="AB764" s="41"/>
      <c r="AC764" s="41"/>
      <c r="AD764" s="41"/>
      <c r="AE764" s="41"/>
      <c r="AT764" s="20" t="s">
        <v>270</v>
      </c>
      <c r="AU764" s="20" t="s">
        <v>81</v>
      </c>
    </row>
    <row r="765" s="14" customFormat="1">
      <c r="A765" s="14"/>
      <c r="B765" s="245"/>
      <c r="C765" s="246"/>
      <c r="D765" s="228" t="s">
        <v>173</v>
      </c>
      <c r="E765" s="247" t="s">
        <v>19</v>
      </c>
      <c r="F765" s="248" t="s">
        <v>1182</v>
      </c>
      <c r="G765" s="246"/>
      <c r="H765" s="249">
        <v>207.90000000000001</v>
      </c>
      <c r="I765" s="250"/>
      <c r="J765" s="246"/>
      <c r="K765" s="246"/>
      <c r="L765" s="251"/>
      <c r="M765" s="252"/>
      <c r="N765" s="253"/>
      <c r="O765" s="253"/>
      <c r="P765" s="253"/>
      <c r="Q765" s="253"/>
      <c r="R765" s="253"/>
      <c r="S765" s="253"/>
      <c r="T765" s="254"/>
      <c r="U765" s="14"/>
      <c r="V765" s="14"/>
      <c r="W765" s="14"/>
      <c r="X765" s="14"/>
      <c r="Y765" s="14"/>
      <c r="Z765" s="14"/>
      <c r="AA765" s="14"/>
      <c r="AB765" s="14"/>
      <c r="AC765" s="14"/>
      <c r="AD765" s="14"/>
      <c r="AE765" s="14"/>
      <c r="AT765" s="255" t="s">
        <v>173</v>
      </c>
      <c r="AU765" s="255" t="s">
        <v>81</v>
      </c>
      <c r="AV765" s="14" t="s">
        <v>81</v>
      </c>
      <c r="AW765" s="14" t="s">
        <v>34</v>
      </c>
      <c r="AX765" s="14" t="s">
        <v>77</v>
      </c>
      <c r="AY765" s="255" t="s">
        <v>142</v>
      </c>
    </row>
    <row r="766" s="12" customFormat="1" ht="22.8" customHeight="1">
      <c r="A766" s="12"/>
      <c r="B766" s="199"/>
      <c r="C766" s="200"/>
      <c r="D766" s="201" t="s">
        <v>72</v>
      </c>
      <c r="E766" s="213" t="s">
        <v>1183</v>
      </c>
      <c r="F766" s="213" t="s">
        <v>1184</v>
      </c>
      <c r="G766" s="200"/>
      <c r="H766" s="200"/>
      <c r="I766" s="203"/>
      <c r="J766" s="214">
        <f>BK766</f>
        <v>0</v>
      </c>
      <c r="K766" s="200"/>
      <c r="L766" s="205"/>
      <c r="M766" s="206"/>
      <c r="N766" s="207"/>
      <c r="O766" s="207"/>
      <c r="P766" s="208">
        <f>SUM(P767:P779)</f>
        <v>0</v>
      </c>
      <c r="Q766" s="207"/>
      <c r="R766" s="208">
        <f>SUM(R767:R779)</f>
        <v>0.055417279999999999</v>
      </c>
      <c r="S766" s="207"/>
      <c r="T766" s="209">
        <f>SUM(T767:T779)</f>
        <v>0</v>
      </c>
      <c r="U766" s="12"/>
      <c r="V766" s="12"/>
      <c r="W766" s="12"/>
      <c r="X766" s="12"/>
      <c r="Y766" s="12"/>
      <c r="Z766" s="12"/>
      <c r="AA766" s="12"/>
      <c r="AB766" s="12"/>
      <c r="AC766" s="12"/>
      <c r="AD766" s="12"/>
      <c r="AE766" s="12"/>
      <c r="AR766" s="210" t="s">
        <v>81</v>
      </c>
      <c r="AT766" s="211" t="s">
        <v>72</v>
      </c>
      <c r="AU766" s="211" t="s">
        <v>77</v>
      </c>
      <c r="AY766" s="210" t="s">
        <v>142</v>
      </c>
      <c r="BK766" s="212">
        <f>SUM(BK767:BK779)</f>
        <v>0</v>
      </c>
    </row>
    <row r="767" s="2" customFormat="1" ht="21.75" customHeight="1">
      <c r="A767" s="41"/>
      <c r="B767" s="42"/>
      <c r="C767" s="215" t="s">
        <v>1185</v>
      </c>
      <c r="D767" s="215" t="s">
        <v>144</v>
      </c>
      <c r="E767" s="216" t="s">
        <v>1186</v>
      </c>
      <c r="F767" s="217" t="s">
        <v>1187</v>
      </c>
      <c r="G767" s="218" t="s">
        <v>147</v>
      </c>
      <c r="H767" s="219">
        <v>28.390000000000001</v>
      </c>
      <c r="I767" s="220"/>
      <c r="J767" s="221">
        <f>ROUND(I767*H767,2)</f>
        <v>0</v>
      </c>
      <c r="K767" s="217" t="s">
        <v>148</v>
      </c>
      <c r="L767" s="47"/>
      <c r="M767" s="222" t="s">
        <v>19</v>
      </c>
      <c r="N767" s="223" t="s">
        <v>44</v>
      </c>
      <c r="O767" s="87"/>
      <c r="P767" s="224">
        <f>O767*H767</f>
        <v>0</v>
      </c>
      <c r="Q767" s="224">
        <v>0</v>
      </c>
      <c r="R767" s="224">
        <f>Q767*H767</f>
        <v>0</v>
      </c>
      <c r="S767" s="224">
        <v>0</v>
      </c>
      <c r="T767" s="225">
        <f>S767*H767</f>
        <v>0</v>
      </c>
      <c r="U767" s="41"/>
      <c r="V767" s="41"/>
      <c r="W767" s="41"/>
      <c r="X767" s="41"/>
      <c r="Y767" s="41"/>
      <c r="Z767" s="41"/>
      <c r="AA767" s="41"/>
      <c r="AB767" s="41"/>
      <c r="AC767" s="41"/>
      <c r="AD767" s="41"/>
      <c r="AE767" s="41"/>
      <c r="AR767" s="226" t="s">
        <v>249</v>
      </c>
      <c r="AT767" s="226" t="s">
        <v>144</v>
      </c>
      <c r="AU767" s="226" t="s">
        <v>81</v>
      </c>
      <c r="AY767" s="20" t="s">
        <v>142</v>
      </c>
      <c r="BE767" s="227">
        <f>IF(N767="základní",J767,0)</f>
        <v>0</v>
      </c>
      <c r="BF767" s="227">
        <f>IF(N767="snížená",J767,0)</f>
        <v>0</v>
      </c>
      <c r="BG767" s="227">
        <f>IF(N767="zákl. přenesená",J767,0)</f>
        <v>0</v>
      </c>
      <c r="BH767" s="227">
        <f>IF(N767="sníž. přenesená",J767,0)</f>
        <v>0</v>
      </c>
      <c r="BI767" s="227">
        <f>IF(N767="nulová",J767,0)</f>
        <v>0</v>
      </c>
      <c r="BJ767" s="20" t="s">
        <v>77</v>
      </c>
      <c r="BK767" s="227">
        <f>ROUND(I767*H767,2)</f>
        <v>0</v>
      </c>
      <c r="BL767" s="20" t="s">
        <v>249</v>
      </c>
      <c r="BM767" s="226" t="s">
        <v>1188</v>
      </c>
    </row>
    <row r="768" s="2" customFormat="1">
      <c r="A768" s="41"/>
      <c r="B768" s="42"/>
      <c r="C768" s="43"/>
      <c r="D768" s="228" t="s">
        <v>151</v>
      </c>
      <c r="E768" s="43"/>
      <c r="F768" s="229" t="s">
        <v>1187</v>
      </c>
      <c r="G768" s="43"/>
      <c r="H768" s="43"/>
      <c r="I768" s="230"/>
      <c r="J768" s="43"/>
      <c r="K768" s="43"/>
      <c r="L768" s="47"/>
      <c r="M768" s="231"/>
      <c r="N768" s="232"/>
      <c r="O768" s="87"/>
      <c r="P768" s="87"/>
      <c r="Q768" s="87"/>
      <c r="R768" s="87"/>
      <c r="S768" s="87"/>
      <c r="T768" s="88"/>
      <c r="U768" s="41"/>
      <c r="V768" s="41"/>
      <c r="W768" s="41"/>
      <c r="X768" s="41"/>
      <c r="Y768" s="41"/>
      <c r="Z768" s="41"/>
      <c r="AA768" s="41"/>
      <c r="AB768" s="41"/>
      <c r="AC768" s="41"/>
      <c r="AD768" s="41"/>
      <c r="AE768" s="41"/>
      <c r="AT768" s="20" t="s">
        <v>151</v>
      </c>
      <c r="AU768" s="20" t="s">
        <v>81</v>
      </c>
    </row>
    <row r="769" s="2" customFormat="1">
      <c r="A769" s="41"/>
      <c r="B769" s="42"/>
      <c r="C769" s="43"/>
      <c r="D769" s="233" t="s">
        <v>153</v>
      </c>
      <c r="E769" s="43"/>
      <c r="F769" s="234" t="s">
        <v>1189</v>
      </c>
      <c r="G769" s="43"/>
      <c r="H769" s="43"/>
      <c r="I769" s="230"/>
      <c r="J769" s="43"/>
      <c r="K769" s="43"/>
      <c r="L769" s="47"/>
      <c r="M769" s="231"/>
      <c r="N769" s="232"/>
      <c r="O769" s="87"/>
      <c r="P769" s="87"/>
      <c r="Q769" s="87"/>
      <c r="R769" s="87"/>
      <c r="S769" s="87"/>
      <c r="T769" s="88"/>
      <c r="U769" s="41"/>
      <c r="V769" s="41"/>
      <c r="W769" s="41"/>
      <c r="X769" s="41"/>
      <c r="Y769" s="41"/>
      <c r="Z769" s="41"/>
      <c r="AA769" s="41"/>
      <c r="AB769" s="41"/>
      <c r="AC769" s="41"/>
      <c r="AD769" s="41"/>
      <c r="AE769" s="41"/>
      <c r="AT769" s="20" t="s">
        <v>153</v>
      </c>
      <c r="AU769" s="20" t="s">
        <v>81</v>
      </c>
    </row>
    <row r="770" s="14" customFormat="1">
      <c r="A770" s="14"/>
      <c r="B770" s="245"/>
      <c r="C770" s="246"/>
      <c r="D770" s="228" t="s">
        <v>173</v>
      </c>
      <c r="E770" s="247" t="s">
        <v>19</v>
      </c>
      <c r="F770" s="248" t="s">
        <v>1190</v>
      </c>
      <c r="G770" s="246"/>
      <c r="H770" s="249">
        <v>28.390000000000001</v>
      </c>
      <c r="I770" s="250"/>
      <c r="J770" s="246"/>
      <c r="K770" s="246"/>
      <c r="L770" s="251"/>
      <c r="M770" s="252"/>
      <c r="N770" s="253"/>
      <c r="O770" s="253"/>
      <c r="P770" s="253"/>
      <c r="Q770" s="253"/>
      <c r="R770" s="253"/>
      <c r="S770" s="253"/>
      <c r="T770" s="254"/>
      <c r="U770" s="14"/>
      <c r="V770" s="14"/>
      <c r="W770" s="14"/>
      <c r="X770" s="14"/>
      <c r="Y770" s="14"/>
      <c r="Z770" s="14"/>
      <c r="AA770" s="14"/>
      <c r="AB770" s="14"/>
      <c r="AC770" s="14"/>
      <c r="AD770" s="14"/>
      <c r="AE770" s="14"/>
      <c r="AT770" s="255" t="s">
        <v>173</v>
      </c>
      <c r="AU770" s="255" t="s">
        <v>81</v>
      </c>
      <c r="AV770" s="14" t="s">
        <v>81</v>
      </c>
      <c r="AW770" s="14" t="s">
        <v>34</v>
      </c>
      <c r="AX770" s="14" t="s">
        <v>77</v>
      </c>
      <c r="AY770" s="255" t="s">
        <v>142</v>
      </c>
    </row>
    <row r="771" s="2" customFormat="1" ht="24.15" customHeight="1">
      <c r="A771" s="41"/>
      <c r="B771" s="42"/>
      <c r="C771" s="215" t="s">
        <v>1191</v>
      </c>
      <c r="D771" s="215" t="s">
        <v>144</v>
      </c>
      <c r="E771" s="216" t="s">
        <v>1192</v>
      </c>
      <c r="F771" s="217" t="s">
        <v>1193</v>
      </c>
      <c r="G771" s="218" t="s">
        <v>147</v>
      </c>
      <c r="H771" s="219">
        <v>28.390000000000001</v>
      </c>
      <c r="I771" s="220"/>
      <c r="J771" s="221">
        <f>ROUND(I771*H771,2)</f>
        <v>0</v>
      </c>
      <c r="K771" s="217" t="s">
        <v>148</v>
      </c>
      <c r="L771" s="47"/>
      <c r="M771" s="222" t="s">
        <v>19</v>
      </c>
      <c r="N771" s="223" t="s">
        <v>44</v>
      </c>
      <c r="O771" s="87"/>
      <c r="P771" s="224">
        <f>O771*H771</f>
        <v>0</v>
      </c>
      <c r="Q771" s="224">
        <v>0.00050000000000000001</v>
      </c>
      <c r="R771" s="224">
        <f>Q771*H771</f>
        <v>0.014195000000000001</v>
      </c>
      <c r="S771" s="224">
        <v>0</v>
      </c>
      <c r="T771" s="225">
        <f>S771*H771</f>
        <v>0</v>
      </c>
      <c r="U771" s="41"/>
      <c r="V771" s="41"/>
      <c r="W771" s="41"/>
      <c r="X771" s="41"/>
      <c r="Y771" s="41"/>
      <c r="Z771" s="41"/>
      <c r="AA771" s="41"/>
      <c r="AB771" s="41"/>
      <c r="AC771" s="41"/>
      <c r="AD771" s="41"/>
      <c r="AE771" s="41"/>
      <c r="AR771" s="226" t="s">
        <v>249</v>
      </c>
      <c r="AT771" s="226" t="s">
        <v>144</v>
      </c>
      <c r="AU771" s="226" t="s">
        <v>81</v>
      </c>
      <c r="AY771" s="20" t="s">
        <v>142</v>
      </c>
      <c r="BE771" s="227">
        <f>IF(N771="základní",J771,0)</f>
        <v>0</v>
      </c>
      <c r="BF771" s="227">
        <f>IF(N771="snížená",J771,0)</f>
        <v>0</v>
      </c>
      <c r="BG771" s="227">
        <f>IF(N771="zákl. přenesená",J771,0)</f>
        <v>0</v>
      </c>
      <c r="BH771" s="227">
        <f>IF(N771="sníž. přenesená",J771,0)</f>
        <v>0</v>
      </c>
      <c r="BI771" s="227">
        <f>IF(N771="nulová",J771,0)</f>
        <v>0</v>
      </c>
      <c r="BJ771" s="20" t="s">
        <v>77</v>
      </c>
      <c r="BK771" s="227">
        <f>ROUND(I771*H771,2)</f>
        <v>0</v>
      </c>
      <c r="BL771" s="20" t="s">
        <v>249</v>
      </c>
      <c r="BM771" s="226" t="s">
        <v>1194</v>
      </c>
    </row>
    <row r="772" s="2" customFormat="1">
      <c r="A772" s="41"/>
      <c r="B772" s="42"/>
      <c r="C772" s="43"/>
      <c r="D772" s="228" t="s">
        <v>151</v>
      </c>
      <c r="E772" s="43"/>
      <c r="F772" s="229" t="s">
        <v>1195</v>
      </c>
      <c r="G772" s="43"/>
      <c r="H772" s="43"/>
      <c r="I772" s="230"/>
      <c r="J772" s="43"/>
      <c r="K772" s="43"/>
      <c r="L772" s="47"/>
      <c r="M772" s="231"/>
      <c r="N772" s="232"/>
      <c r="O772" s="87"/>
      <c r="P772" s="87"/>
      <c r="Q772" s="87"/>
      <c r="R772" s="87"/>
      <c r="S772" s="87"/>
      <c r="T772" s="88"/>
      <c r="U772" s="41"/>
      <c r="V772" s="41"/>
      <c r="W772" s="41"/>
      <c r="X772" s="41"/>
      <c r="Y772" s="41"/>
      <c r="Z772" s="41"/>
      <c r="AA772" s="41"/>
      <c r="AB772" s="41"/>
      <c r="AC772" s="41"/>
      <c r="AD772" s="41"/>
      <c r="AE772" s="41"/>
      <c r="AT772" s="20" t="s">
        <v>151</v>
      </c>
      <c r="AU772" s="20" t="s">
        <v>81</v>
      </c>
    </row>
    <row r="773" s="2" customFormat="1">
      <c r="A773" s="41"/>
      <c r="B773" s="42"/>
      <c r="C773" s="43"/>
      <c r="D773" s="233" t="s">
        <v>153</v>
      </c>
      <c r="E773" s="43"/>
      <c r="F773" s="234" t="s">
        <v>1196</v>
      </c>
      <c r="G773" s="43"/>
      <c r="H773" s="43"/>
      <c r="I773" s="230"/>
      <c r="J773" s="43"/>
      <c r="K773" s="43"/>
      <c r="L773" s="47"/>
      <c r="M773" s="231"/>
      <c r="N773" s="232"/>
      <c r="O773" s="87"/>
      <c r="P773" s="87"/>
      <c r="Q773" s="87"/>
      <c r="R773" s="87"/>
      <c r="S773" s="87"/>
      <c r="T773" s="88"/>
      <c r="U773" s="41"/>
      <c r="V773" s="41"/>
      <c r="W773" s="41"/>
      <c r="X773" s="41"/>
      <c r="Y773" s="41"/>
      <c r="Z773" s="41"/>
      <c r="AA773" s="41"/>
      <c r="AB773" s="41"/>
      <c r="AC773" s="41"/>
      <c r="AD773" s="41"/>
      <c r="AE773" s="41"/>
      <c r="AT773" s="20" t="s">
        <v>153</v>
      </c>
      <c r="AU773" s="20" t="s">
        <v>81</v>
      </c>
    </row>
    <row r="774" s="2" customFormat="1" ht="24.15" customHeight="1">
      <c r="A774" s="41"/>
      <c r="B774" s="42"/>
      <c r="C774" s="267" t="s">
        <v>1197</v>
      </c>
      <c r="D774" s="267" t="s">
        <v>199</v>
      </c>
      <c r="E774" s="268" t="s">
        <v>1198</v>
      </c>
      <c r="F774" s="269" t="s">
        <v>1199</v>
      </c>
      <c r="G774" s="270" t="s">
        <v>147</v>
      </c>
      <c r="H774" s="271">
        <v>31.228999999999999</v>
      </c>
      <c r="I774" s="272"/>
      <c r="J774" s="273">
        <f>ROUND(I774*H774,2)</f>
        <v>0</v>
      </c>
      <c r="K774" s="269" t="s">
        <v>148</v>
      </c>
      <c r="L774" s="274"/>
      <c r="M774" s="275" t="s">
        <v>19</v>
      </c>
      <c r="N774" s="276" t="s">
        <v>44</v>
      </c>
      <c r="O774" s="87"/>
      <c r="P774" s="224">
        <f>O774*H774</f>
        <v>0</v>
      </c>
      <c r="Q774" s="224">
        <v>0.00132</v>
      </c>
      <c r="R774" s="224">
        <f>Q774*H774</f>
        <v>0.04122228</v>
      </c>
      <c r="S774" s="224">
        <v>0</v>
      </c>
      <c r="T774" s="225">
        <f>S774*H774</f>
        <v>0</v>
      </c>
      <c r="U774" s="41"/>
      <c r="V774" s="41"/>
      <c r="W774" s="41"/>
      <c r="X774" s="41"/>
      <c r="Y774" s="41"/>
      <c r="Z774" s="41"/>
      <c r="AA774" s="41"/>
      <c r="AB774" s="41"/>
      <c r="AC774" s="41"/>
      <c r="AD774" s="41"/>
      <c r="AE774" s="41"/>
      <c r="AR774" s="226" t="s">
        <v>368</v>
      </c>
      <c r="AT774" s="226" t="s">
        <v>199</v>
      </c>
      <c r="AU774" s="226" t="s">
        <v>81</v>
      </c>
      <c r="AY774" s="20" t="s">
        <v>142</v>
      </c>
      <c r="BE774" s="227">
        <f>IF(N774="základní",J774,0)</f>
        <v>0</v>
      </c>
      <c r="BF774" s="227">
        <f>IF(N774="snížená",J774,0)</f>
        <v>0</v>
      </c>
      <c r="BG774" s="227">
        <f>IF(N774="zákl. přenesená",J774,0)</f>
        <v>0</v>
      </c>
      <c r="BH774" s="227">
        <f>IF(N774="sníž. přenesená",J774,0)</f>
        <v>0</v>
      </c>
      <c r="BI774" s="227">
        <f>IF(N774="nulová",J774,0)</f>
        <v>0</v>
      </c>
      <c r="BJ774" s="20" t="s">
        <v>77</v>
      </c>
      <c r="BK774" s="227">
        <f>ROUND(I774*H774,2)</f>
        <v>0</v>
      </c>
      <c r="BL774" s="20" t="s">
        <v>249</v>
      </c>
      <c r="BM774" s="226" t="s">
        <v>1200</v>
      </c>
    </row>
    <row r="775" s="2" customFormat="1">
      <c r="A775" s="41"/>
      <c r="B775" s="42"/>
      <c r="C775" s="43"/>
      <c r="D775" s="228" t="s">
        <v>151</v>
      </c>
      <c r="E775" s="43"/>
      <c r="F775" s="229" t="s">
        <v>1199</v>
      </c>
      <c r="G775" s="43"/>
      <c r="H775" s="43"/>
      <c r="I775" s="230"/>
      <c r="J775" s="43"/>
      <c r="K775" s="43"/>
      <c r="L775" s="47"/>
      <c r="M775" s="231"/>
      <c r="N775" s="232"/>
      <c r="O775" s="87"/>
      <c r="P775" s="87"/>
      <c r="Q775" s="87"/>
      <c r="R775" s="87"/>
      <c r="S775" s="87"/>
      <c r="T775" s="88"/>
      <c r="U775" s="41"/>
      <c r="V775" s="41"/>
      <c r="W775" s="41"/>
      <c r="X775" s="41"/>
      <c r="Y775" s="41"/>
      <c r="Z775" s="41"/>
      <c r="AA775" s="41"/>
      <c r="AB775" s="41"/>
      <c r="AC775" s="41"/>
      <c r="AD775" s="41"/>
      <c r="AE775" s="41"/>
      <c r="AT775" s="20" t="s">
        <v>151</v>
      </c>
      <c r="AU775" s="20" t="s">
        <v>81</v>
      </c>
    </row>
    <row r="776" s="14" customFormat="1">
      <c r="A776" s="14"/>
      <c r="B776" s="245"/>
      <c r="C776" s="246"/>
      <c r="D776" s="228" t="s">
        <v>173</v>
      </c>
      <c r="E776" s="246"/>
      <c r="F776" s="248" t="s">
        <v>1201</v>
      </c>
      <c r="G776" s="246"/>
      <c r="H776" s="249">
        <v>31.228999999999999</v>
      </c>
      <c r="I776" s="250"/>
      <c r="J776" s="246"/>
      <c r="K776" s="246"/>
      <c r="L776" s="251"/>
      <c r="M776" s="252"/>
      <c r="N776" s="253"/>
      <c r="O776" s="253"/>
      <c r="P776" s="253"/>
      <c r="Q776" s="253"/>
      <c r="R776" s="253"/>
      <c r="S776" s="253"/>
      <c r="T776" s="254"/>
      <c r="U776" s="14"/>
      <c r="V776" s="14"/>
      <c r="W776" s="14"/>
      <c r="X776" s="14"/>
      <c r="Y776" s="14"/>
      <c r="Z776" s="14"/>
      <c r="AA776" s="14"/>
      <c r="AB776" s="14"/>
      <c r="AC776" s="14"/>
      <c r="AD776" s="14"/>
      <c r="AE776" s="14"/>
      <c r="AT776" s="255" t="s">
        <v>173</v>
      </c>
      <c r="AU776" s="255" t="s">
        <v>81</v>
      </c>
      <c r="AV776" s="14" t="s">
        <v>81</v>
      </c>
      <c r="AW776" s="14" t="s">
        <v>4</v>
      </c>
      <c r="AX776" s="14" t="s">
        <v>77</v>
      </c>
      <c r="AY776" s="255" t="s">
        <v>142</v>
      </c>
    </row>
    <row r="777" s="2" customFormat="1" ht="24.15" customHeight="1">
      <c r="A777" s="41"/>
      <c r="B777" s="42"/>
      <c r="C777" s="215" t="s">
        <v>1202</v>
      </c>
      <c r="D777" s="215" t="s">
        <v>144</v>
      </c>
      <c r="E777" s="216" t="s">
        <v>1203</v>
      </c>
      <c r="F777" s="217" t="s">
        <v>1204</v>
      </c>
      <c r="G777" s="218" t="s">
        <v>206</v>
      </c>
      <c r="H777" s="219">
        <v>0.055</v>
      </c>
      <c r="I777" s="220"/>
      <c r="J777" s="221">
        <f>ROUND(I777*H777,2)</f>
        <v>0</v>
      </c>
      <c r="K777" s="217" t="s">
        <v>148</v>
      </c>
      <c r="L777" s="47"/>
      <c r="M777" s="222" t="s">
        <v>19</v>
      </c>
      <c r="N777" s="223" t="s">
        <v>44</v>
      </c>
      <c r="O777" s="87"/>
      <c r="P777" s="224">
        <f>O777*H777</f>
        <v>0</v>
      </c>
      <c r="Q777" s="224">
        <v>0</v>
      </c>
      <c r="R777" s="224">
        <f>Q777*H777</f>
        <v>0</v>
      </c>
      <c r="S777" s="224">
        <v>0</v>
      </c>
      <c r="T777" s="225">
        <f>S777*H777</f>
        <v>0</v>
      </c>
      <c r="U777" s="41"/>
      <c r="V777" s="41"/>
      <c r="W777" s="41"/>
      <c r="X777" s="41"/>
      <c r="Y777" s="41"/>
      <c r="Z777" s="41"/>
      <c r="AA777" s="41"/>
      <c r="AB777" s="41"/>
      <c r="AC777" s="41"/>
      <c r="AD777" s="41"/>
      <c r="AE777" s="41"/>
      <c r="AR777" s="226" t="s">
        <v>249</v>
      </c>
      <c r="AT777" s="226" t="s">
        <v>144</v>
      </c>
      <c r="AU777" s="226" t="s">
        <v>81</v>
      </c>
      <c r="AY777" s="20" t="s">
        <v>142</v>
      </c>
      <c r="BE777" s="227">
        <f>IF(N777="základní",J777,0)</f>
        <v>0</v>
      </c>
      <c r="BF777" s="227">
        <f>IF(N777="snížená",J777,0)</f>
        <v>0</v>
      </c>
      <c r="BG777" s="227">
        <f>IF(N777="zákl. přenesená",J777,0)</f>
        <v>0</v>
      </c>
      <c r="BH777" s="227">
        <f>IF(N777="sníž. přenesená",J777,0)</f>
        <v>0</v>
      </c>
      <c r="BI777" s="227">
        <f>IF(N777="nulová",J777,0)</f>
        <v>0</v>
      </c>
      <c r="BJ777" s="20" t="s">
        <v>77</v>
      </c>
      <c r="BK777" s="227">
        <f>ROUND(I777*H777,2)</f>
        <v>0</v>
      </c>
      <c r="BL777" s="20" t="s">
        <v>249</v>
      </c>
      <c r="BM777" s="226" t="s">
        <v>1205</v>
      </c>
    </row>
    <row r="778" s="2" customFormat="1">
      <c r="A778" s="41"/>
      <c r="B778" s="42"/>
      <c r="C778" s="43"/>
      <c r="D778" s="228" t="s">
        <v>151</v>
      </c>
      <c r="E778" s="43"/>
      <c r="F778" s="229" t="s">
        <v>1206</v>
      </c>
      <c r="G778" s="43"/>
      <c r="H778" s="43"/>
      <c r="I778" s="230"/>
      <c r="J778" s="43"/>
      <c r="K778" s="43"/>
      <c r="L778" s="47"/>
      <c r="M778" s="231"/>
      <c r="N778" s="232"/>
      <c r="O778" s="87"/>
      <c r="P778" s="87"/>
      <c r="Q778" s="87"/>
      <c r="R778" s="87"/>
      <c r="S778" s="87"/>
      <c r="T778" s="88"/>
      <c r="U778" s="41"/>
      <c r="V778" s="41"/>
      <c r="W778" s="41"/>
      <c r="X778" s="41"/>
      <c r="Y778" s="41"/>
      <c r="Z778" s="41"/>
      <c r="AA778" s="41"/>
      <c r="AB778" s="41"/>
      <c r="AC778" s="41"/>
      <c r="AD778" s="41"/>
      <c r="AE778" s="41"/>
      <c r="AT778" s="20" t="s">
        <v>151</v>
      </c>
      <c r="AU778" s="20" t="s">
        <v>81</v>
      </c>
    </row>
    <row r="779" s="2" customFormat="1">
      <c r="A779" s="41"/>
      <c r="B779" s="42"/>
      <c r="C779" s="43"/>
      <c r="D779" s="233" t="s">
        <v>153</v>
      </c>
      <c r="E779" s="43"/>
      <c r="F779" s="234" t="s">
        <v>1207</v>
      </c>
      <c r="G779" s="43"/>
      <c r="H779" s="43"/>
      <c r="I779" s="230"/>
      <c r="J779" s="43"/>
      <c r="K779" s="43"/>
      <c r="L779" s="47"/>
      <c r="M779" s="231"/>
      <c r="N779" s="232"/>
      <c r="O779" s="87"/>
      <c r="P779" s="87"/>
      <c r="Q779" s="87"/>
      <c r="R779" s="87"/>
      <c r="S779" s="87"/>
      <c r="T779" s="88"/>
      <c r="U779" s="41"/>
      <c r="V779" s="41"/>
      <c r="W779" s="41"/>
      <c r="X779" s="41"/>
      <c r="Y779" s="41"/>
      <c r="Z779" s="41"/>
      <c r="AA779" s="41"/>
      <c r="AB779" s="41"/>
      <c r="AC779" s="41"/>
      <c r="AD779" s="41"/>
      <c r="AE779" s="41"/>
      <c r="AT779" s="20" t="s">
        <v>153</v>
      </c>
      <c r="AU779" s="20" t="s">
        <v>81</v>
      </c>
    </row>
    <row r="780" s="12" customFormat="1" ht="22.8" customHeight="1">
      <c r="A780" s="12"/>
      <c r="B780" s="199"/>
      <c r="C780" s="200"/>
      <c r="D780" s="201" t="s">
        <v>72</v>
      </c>
      <c r="E780" s="213" t="s">
        <v>1208</v>
      </c>
      <c r="F780" s="213" t="s">
        <v>1209</v>
      </c>
      <c r="G780" s="200"/>
      <c r="H780" s="200"/>
      <c r="I780" s="203"/>
      <c r="J780" s="214">
        <f>BK780</f>
        <v>0</v>
      </c>
      <c r="K780" s="200"/>
      <c r="L780" s="205"/>
      <c r="M780" s="206"/>
      <c r="N780" s="207"/>
      <c r="O780" s="207"/>
      <c r="P780" s="208">
        <f>SUM(P781:P819)</f>
        <v>0</v>
      </c>
      <c r="Q780" s="207"/>
      <c r="R780" s="208">
        <f>SUM(R781:R819)</f>
        <v>0.66385106999999999</v>
      </c>
      <c r="S780" s="207"/>
      <c r="T780" s="209">
        <f>SUM(T781:T819)</f>
        <v>0.067762050000000004</v>
      </c>
      <c r="U780" s="12"/>
      <c r="V780" s="12"/>
      <c r="W780" s="12"/>
      <c r="X780" s="12"/>
      <c r="Y780" s="12"/>
      <c r="Z780" s="12"/>
      <c r="AA780" s="12"/>
      <c r="AB780" s="12"/>
      <c r="AC780" s="12"/>
      <c r="AD780" s="12"/>
      <c r="AE780" s="12"/>
      <c r="AR780" s="210" t="s">
        <v>81</v>
      </c>
      <c r="AT780" s="211" t="s">
        <v>72</v>
      </c>
      <c r="AU780" s="211" t="s">
        <v>77</v>
      </c>
      <c r="AY780" s="210" t="s">
        <v>142</v>
      </c>
      <c r="BK780" s="212">
        <f>SUM(BK781:BK819)</f>
        <v>0</v>
      </c>
    </row>
    <row r="781" s="2" customFormat="1" ht="24.15" customHeight="1">
      <c r="A781" s="41"/>
      <c r="B781" s="42"/>
      <c r="C781" s="215" t="s">
        <v>1210</v>
      </c>
      <c r="D781" s="215" t="s">
        <v>144</v>
      </c>
      <c r="E781" s="216" t="s">
        <v>1211</v>
      </c>
      <c r="F781" s="217" t="s">
        <v>1212</v>
      </c>
      <c r="G781" s="218" t="s">
        <v>147</v>
      </c>
      <c r="H781" s="219">
        <v>1082.1479999999999</v>
      </c>
      <c r="I781" s="220"/>
      <c r="J781" s="221">
        <f>ROUND(I781*H781,2)</f>
        <v>0</v>
      </c>
      <c r="K781" s="217" t="s">
        <v>148</v>
      </c>
      <c r="L781" s="47"/>
      <c r="M781" s="222" t="s">
        <v>19</v>
      </c>
      <c r="N781" s="223" t="s">
        <v>44</v>
      </c>
      <c r="O781" s="87"/>
      <c r="P781" s="224">
        <f>O781*H781</f>
        <v>0</v>
      </c>
      <c r="Q781" s="224">
        <v>0</v>
      </c>
      <c r="R781" s="224">
        <f>Q781*H781</f>
        <v>0</v>
      </c>
      <c r="S781" s="224">
        <v>0</v>
      </c>
      <c r="T781" s="225">
        <f>S781*H781</f>
        <v>0</v>
      </c>
      <c r="U781" s="41"/>
      <c r="V781" s="41"/>
      <c r="W781" s="41"/>
      <c r="X781" s="41"/>
      <c r="Y781" s="41"/>
      <c r="Z781" s="41"/>
      <c r="AA781" s="41"/>
      <c r="AB781" s="41"/>
      <c r="AC781" s="41"/>
      <c r="AD781" s="41"/>
      <c r="AE781" s="41"/>
      <c r="AR781" s="226" t="s">
        <v>249</v>
      </c>
      <c r="AT781" s="226" t="s">
        <v>144</v>
      </c>
      <c r="AU781" s="226" t="s">
        <v>81</v>
      </c>
      <c r="AY781" s="20" t="s">
        <v>142</v>
      </c>
      <c r="BE781" s="227">
        <f>IF(N781="základní",J781,0)</f>
        <v>0</v>
      </c>
      <c r="BF781" s="227">
        <f>IF(N781="snížená",J781,0)</f>
        <v>0</v>
      </c>
      <c r="BG781" s="227">
        <f>IF(N781="zákl. přenesená",J781,0)</f>
        <v>0</v>
      </c>
      <c r="BH781" s="227">
        <f>IF(N781="sníž. přenesená",J781,0)</f>
        <v>0</v>
      </c>
      <c r="BI781" s="227">
        <f>IF(N781="nulová",J781,0)</f>
        <v>0</v>
      </c>
      <c r="BJ781" s="20" t="s">
        <v>77</v>
      </c>
      <c r="BK781" s="227">
        <f>ROUND(I781*H781,2)</f>
        <v>0</v>
      </c>
      <c r="BL781" s="20" t="s">
        <v>249</v>
      </c>
      <c r="BM781" s="226" t="s">
        <v>1213</v>
      </c>
    </row>
    <row r="782" s="2" customFormat="1">
      <c r="A782" s="41"/>
      <c r="B782" s="42"/>
      <c r="C782" s="43"/>
      <c r="D782" s="228" t="s">
        <v>151</v>
      </c>
      <c r="E782" s="43"/>
      <c r="F782" s="229" t="s">
        <v>1214</v>
      </c>
      <c r="G782" s="43"/>
      <c r="H782" s="43"/>
      <c r="I782" s="230"/>
      <c r="J782" s="43"/>
      <c r="K782" s="43"/>
      <c r="L782" s="47"/>
      <c r="M782" s="231"/>
      <c r="N782" s="232"/>
      <c r="O782" s="87"/>
      <c r="P782" s="87"/>
      <c r="Q782" s="87"/>
      <c r="R782" s="87"/>
      <c r="S782" s="87"/>
      <c r="T782" s="88"/>
      <c r="U782" s="41"/>
      <c r="V782" s="41"/>
      <c r="W782" s="41"/>
      <c r="X782" s="41"/>
      <c r="Y782" s="41"/>
      <c r="Z782" s="41"/>
      <c r="AA782" s="41"/>
      <c r="AB782" s="41"/>
      <c r="AC782" s="41"/>
      <c r="AD782" s="41"/>
      <c r="AE782" s="41"/>
      <c r="AT782" s="20" t="s">
        <v>151</v>
      </c>
      <c r="AU782" s="20" t="s">
        <v>81</v>
      </c>
    </row>
    <row r="783" s="2" customFormat="1">
      <c r="A783" s="41"/>
      <c r="B783" s="42"/>
      <c r="C783" s="43"/>
      <c r="D783" s="233" t="s">
        <v>153</v>
      </c>
      <c r="E783" s="43"/>
      <c r="F783" s="234" t="s">
        <v>1215</v>
      </c>
      <c r="G783" s="43"/>
      <c r="H783" s="43"/>
      <c r="I783" s="230"/>
      <c r="J783" s="43"/>
      <c r="K783" s="43"/>
      <c r="L783" s="47"/>
      <c r="M783" s="231"/>
      <c r="N783" s="232"/>
      <c r="O783" s="87"/>
      <c r="P783" s="87"/>
      <c r="Q783" s="87"/>
      <c r="R783" s="87"/>
      <c r="S783" s="87"/>
      <c r="T783" s="88"/>
      <c r="U783" s="41"/>
      <c r="V783" s="41"/>
      <c r="W783" s="41"/>
      <c r="X783" s="41"/>
      <c r="Y783" s="41"/>
      <c r="Z783" s="41"/>
      <c r="AA783" s="41"/>
      <c r="AB783" s="41"/>
      <c r="AC783" s="41"/>
      <c r="AD783" s="41"/>
      <c r="AE783" s="41"/>
      <c r="AT783" s="20" t="s">
        <v>153</v>
      </c>
      <c r="AU783" s="20" t="s">
        <v>81</v>
      </c>
    </row>
    <row r="784" s="2" customFormat="1" ht="16.5" customHeight="1">
      <c r="A784" s="41"/>
      <c r="B784" s="42"/>
      <c r="C784" s="215" t="s">
        <v>1216</v>
      </c>
      <c r="D784" s="215" t="s">
        <v>144</v>
      </c>
      <c r="E784" s="216" t="s">
        <v>1217</v>
      </c>
      <c r="F784" s="217" t="s">
        <v>1218</v>
      </c>
      <c r="G784" s="218" t="s">
        <v>147</v>
      </c>
      <c r="H784" s="219">
        <v>123.255</v>
      </c>
      <c r="I784" s="220"/>
      <c r="J784" s="221">
        <f>ROUND(I784*H784,2)</f>
        <v>0</v>
      </c>
      <c r="K784" s="217" t="s">
        <v>148</v>
      </c>
      <c r="L784" s="47"/>
      <c r="M784" s="222" t="s">
        <v>19</v>
      </c>
      <c r="N784" s="223" t="s">
        <v>44</v>
      </c>
      <c r="O784" s="87"/>
      <c r="P784" s="224">
        <f>O784*H784</f>
        <v>0</v>
      </c>
      <c r="Q784" s="224">
        <v>0.001</v>
      </c>
      <c r="R784" s="224">
        <f>Q784*H784</f>
        <v>0.123255</v>
      </c>
      <c r="S784" s="224">
        <v>0.00031</v>
      </c>
      <c r="T784" s="225">
        <f>S784*H784</f>
        <v>0.038209050000000001</v>
      </c>
      <c r="U784" s="41"/>
      <c r="V784" s="41"/>
      <c r="W784" s="41"/>
      <c r="X784" s="41"/>
      <c r="Y784" s="41"/>
      <c r="Z784" s="41"/>
      <c r="AA784" s="41"/>
      <c r="AB784" s="41"/>
      <c r="AC784" s="41"/>
      <c r="AD784" s="41"/>
      <c r="AE784" s="41"/>
      <c r="AR784" s="226" t="s">
        <v>249</v>
      </c>
      <c r="AT784" s="226" t="s">
        <v>144</v>
      </c>
      <c r="AU784" s="226" t="s">
        <v>81</v>
      </c>
      <c r="AY784" s="20" t="s">
        <v>142</v>
      </c>
      <c r="BE784" s="227">
        <f>IF(N784="základní",J784,0)</f>
        <v>0</v>
      </c>
      <c r="BF784" s="227">
        <f>IF(N784="snížená",J784,0)</f>
        <v>0</v>
      </c>
      <c r="BG784" s="227">
        <f>IF(N784="zákl. přenesená",J784,0)</f>
        <v>0</v>
      </c>
      <c r="BH784" s="227">
        <f>IF(N784="sníž. přenesená",J784,0)</f>
        <v>0</v>
      </c>
      <c r="BI784" s="227">
        <f>IF(N784="nulová",J784,0)</f>
        <v>0</v>
      </c>
      <c r="BJ784" s="20" t="s">
        <v>77</v>
      </c>
      <c r="BK784" s="227">
        <f>ROUND(I784*H784,2)</f>
        <v>0</v>
      </c>
      <c r="BL784" s="20" t="s">
        <v>249</v>
      </c>
      <c r="BM784" s="226" t="s">
        <v>1219</v>
      </c>
    </row>
    <row r="785" s="2" customFormat="1">
      <c r="A785" s="41"/>
      <c r="B785" s="42"/>
      <c r="C785" s="43"/>
      <c r="D785" s="228" t="s">
        <v>151</v>
      </c>
      <c r="E785" s="43"/>
      <c r="F785" s="229" t="s">
        <v>1220</v>
      </c>
      <c r="G785" s="43"/>
      <c r="H785" s="43"/>
      <c r="I785" s="230"/>
      <c r="J785" s="43"/>
      <c r="K785" s="43"/>
      <c r="L785" s="47"/>
      <c r="M785" s="231"/>
      <c r="N785" s="232"/>
      <c r="O785" s="87"/>
      <c r="P785" s="87"/>
      <c r="Q785" s="87"/>
      <c r="R785" s="87"/>
      <c r="S785" s="87"/>
      <c r="T785" s="88"/>
      <c r="U785" s="41"/>
      <c r="V785" s="41"/>
      <c r="W785" s="41"/>
      <c r="X785" s="41"/>
      <c r="Y785" s="41"/>
      <c r="Z785" s="41"/>
      <c r="AA785" s="41"/>
      <c r="AB785" s="41"/>
      <c r="AC785" s="41"/>
      <c r="AD785" s="41"/>
      <c r="AE785" s="41"/>
      <c r="AT785" s="20" t="s">
        <v>151</v>
      </c>
      <c r="AU785" s="20" t="s">
        <v>81</v>
      </c>
    </row>
    <row r="786" s="2" customFormat="1">
      <c r="A786" s="41"/>
      <c r="B786" s="42"/>
      <c r="C786" s="43"/>
      <c r="D786" s="233" t="s">
        <v>153</v>
      </c>
      <c r="E786" s="43"/>
      <c r="F786" s="234" t="s">
        <v>1221</v>
      </c>
      <c r="G786" s="43"/>
      <c r="H786" s="43"/>
      <c r="I786" s="230"/>
      <c r="J786" s="43"/>
      <c r="K786" s="43"/>
      <c r="L786" s="47"/>
      <c r="M786" s="231"/>
      <c r="N786" s="232"/>
      <c r="O786" s="87"/>
      <c r="P786" s="87"/>
      <c r="Q786" s="87"/>
      <c r="R786" s="87"/>
      <c r="S786" s="87"/>
      <c r="T786" s="88"/>
      <c r="U786" s="41"/>
      <c r="V786" s="41"/>
      <c r="W786" s="41"/>
      <c r="X786" s="41"/>
      <c r="Y786" s="41"/>
      <c r="Z786" s="41"/>
      <c r="AA786" s="41"/>
      <c r="AB786" s="41"/>
      <c r="AC786" s="41"/>
      <c r="AD786" s="41"/>
      <c r="AE786" s="41"/>
      <c r="AT786" s="20" t="s">
        <v>153</v>
      </c>
      <c r="AU786" s="20" t="s">
        <v>81</v>
      </c>
    </row>
    <row r="787" s="2" customFormat="1" ht="24.15" customHeight="1">
      <c r="A787" s="41"/>
      <c r="B787" s="42"/>
      <c r="C787" s="215" t="s">
        <v>1222</v>
      </c>
      <c r="D787" s="215" t="s">
        <v>144</v>
      </c>
      <c r="E787" s="216" t="s">
        <v>1223</v>
      </c>
      <c r="F787" s="217" t="s">
        <v>1224</v>
      </c>
      <c r="G787" s="218" t="s">
        <v>163</v>
      </c>
      <c r="H787" s="219">
        <v>500</v>
      </c>
      <c r="I787" s="220"/>
      <c r="J787" s="221">
        <f>ROUND(I787*H787,2)</f>
        <v>0</v>
      </c>
      <c r="K787" s="217" t="s">
        <v>148</v>
      </c>
      <c r="L787" s="47"/>
      <c r="M787" s="222" t="s">
        <v>19</v>
      </c>
      <c r="N787" s="223" t="s">
        <v>44</v>
      </c>
      <c r="O787" s="87"/>
      <c r="P787" s="224">
        <f>O787*H787</f>
        <v>0</v>
      </c>
      <c r="Q787" s="224">
        <v>0</v>
      </c>
      <c r="R787" s="224">
        <f>Q787*H787</f>
        <v>0</v>
      </c>
      <c r="S787" s="224">
        <v>0</v>
      </c>
      <c r="T787" s="225">
        <f>S787*H787</f>
        <v>0</v>
      </c>
      <c r="U787" s="41"/>
      <c r="V787" s="41"/>
      <c r="W787" s="41"/>
      <c r="X787" s="41"/>
      <c r="Y787" s="41"/>
      <c r="Z787" s="41"/>
      <c r="AA787" s="41"/>
      <c r="AB787" s="41"/>
      <c r="AC787" s="41"/>
      <c r="AD787" s="41"/>
      <c r="AE787" s="41"/>
      <c r="AR787" s="226" t="s">
        <v>249</v>
      </c>
      <c r="AT787" s="226" t="s">
        <v>144</v>
      </c>
      <c r="AU787" s="226" t="s">
        <v>81</v>
      </c>
      <c r="AY787" s="20" t="s">
        <v>142</v>
      </c>
      <c r="BE787" s="227">
        <f>IF(N787="základní",J787,0)</f>
        <v>0</v>
      </c>
      <c r="BF787" s="227">
        <f>IF(N787="snížená",J787,0)</f>
        <v>0</v>
      </c>
      <c r="BG787" s="227">
        <f>IF(N787="zákl. přenesená",J787,0)</f>
        <v>0</v>
      </c>
      <c r="BH787" s="227">
        <f>IF(N787="sníž. přenesená",J787,0)</f>
        <v>0</v>
      </c>
      <c r="BI787" s="227">
        <f>IF(N787="nulová",J787,0)</f>
        <v>0</v>
      </c>
      <c r="BJ787" s="20" t="s">
        <v>77</v>
      </c>
      <c r="BK787" s="227">
        <f>ROUND(I787*H787,2)</f>
        <v>0</v>
      </c>
      <c r="BL787" s="20" t="s">
        <v>249</v>
      </c>
      <c r="BM787" s="226" t="s">
        <v>1225</v>
      </c>
    </row>
    <row r="788" s="2" customFormat="1">
      <c r="A788" s="41"/>
      <c r="B788" s="42"/>
      <c r="C788" s="43"/>
      <c r="D788" s="228" t="s">
        <v>151</v>
      </c>
      <c r="E788" s="43"/>
      <c r="F788" s="229" t="s">
        <v>1226</v>
      </c>
      <c r="G788" s="43"/>
      <c r="H788" s="43"/>
      <c r="I788" s="230"/>
      <c r="J788" s="43"/>
      <c r="K788" s="43"/>
      <c r="L788" s="47"/>
      <c r="M788" s="231"/>
      <c r="N788" s="232"/>
      <c r="O788" s="87"/>
      <c r="P788" s="87"/>
      <c r="Q788" s="87"/>
      <c r="R788" s="87"/>
      <c r="S788" s="87"/>
      <c r="T788" s="88"/>
      <c r="U788" s="41"/>
      <c r="V788" s="41"/>
      <c r="W788" s="41"/>
      <c r="X788" s="41"/>
      <c r="Y788" s="41"/>
      <c r="Z788" s="41"/>
      <c r="AA788" s="41"/>
      <c r="AB788" s="41"/>
      <c r="AC788" s="41"/>
      <c r="AD788" s="41"/>
      <c r="AE788" s="41"/>
      <c r="AT788" s="20" t="s">
        <v>151</v>
      </c>
      <c r="AU788" s="20" t="s">
        <v>81</v>
      </c>
    </row>
    <row r="789" s="2" customFormat="1">
      <c r="A789" s="41"/>
      <c r="B789" s="42"/>
      <c r="C789" s="43"/>
      <c r="D789" s="233" t="s">
        <v>153</v>
      </c>
      <c r="E789" s="43"/>
      <c r="F789" s="234" t="s">
        <v>1227</v>
      </c>
      <c r="G789" s="43"/>
      <c r="H789" s="43"/>
      <c r="I789" s="230"/>
      <c r="J789" s="43"/>
      <c r="K789" s="43"/>
      <c r="L789" s="47"/>
      <c r="M789" s="231"/>
      <c r="N789" s="232"/>
      <c r="O789" s="87"/>
      <c r="P789" s="87"/>
      <c r="Q789" s="87"/>
      <c r="R789" s="87"/>
      <c r="S789" s="87"/>
      <c r="T789" s="88"/>
      <c r="U789" s="41"/>
      <c r="V789" s="41"/>
      <c r="W789" s="41"/>
      <c r="X789" s="41"/>
      <c r="Y789" s="41"/>
      <c r="Z789" s="41"/>
      <c r="AA789" s="41"/>
      <c r="AB789" s="41"/>
      <c r="AC789" s="41"/>
      <c r="AD789" s="41"/>
      <c r="AE789" s="41"/>
      <c r="AT789" s="20" t="s">
        <v>153</v>
      </c>
      <c r="AU789" s="20" t="s">
        <v>81</v>
      </c>
    </row>
    <row r="790" s="2" customFormat="1" ht="24.15" customHeight="1">
      <c r="A790" s="41"/>
      <c r="B790" s="42"/>
      <c r="C790" s="267" t="s">
        <v>1228</v>
      </c>
      <c r="D790" s="267" t="s">
        <v>199</v>
      </c>
      <c r="E790" s="268" t="s">
        <v>1229</v>
      </c>
      <c r="F790" s="269" t="s">
        <v>1230</v>
      </c>
      <c r="G790" s="270" t="s">
        <v>163</v>
      </c>
      <c r="H790" s="271">
        <v>525</v>
      </c>
      <c r="I790" s="272"/>
      <c r="J790" s="273">
        <f>ROUND(I790*H790,2)</f>
        <v>0</v>
      </c>
      <c r="K790" s="269" t="s">
        <v>148</v>
      </c>
      <c r="L790" s="274"/>
      <c r="M790" s="275" t="s">
        <v>19</v>
      </c>
      <c r="N790" s="276" t="s">
        <v>44</v>
      </c>
      <c r="O790" s="87"/>
      <c r="P790" s="224">
        <f>O790*H790</f>
        <v>0</v>
      </c>
      <c r="Q790" s="224">
        <v>0</v>
      </c>
      <c r="R790" s="224">
        <f>Q790*H790</f>
        <v>0</v>
      </c>
      <c r="S790" s="224">
        <v>0</v>
      </c>
      <c r="T790" s="225">
        <f>S790*H790</f>
        <v>0</v>
      </c>
      <c r="U790" s="41"/>
      <c r="V790" s="41"/>
      <c r="W790" s="41"/>
      <c r="X790" s="41"/>
      <c r="Y790" s="41"/>
      <c r="Z790" s="41"/>
      <c r="AA790" s="41"/>
      <c r="AB790" s="41"/>
      <c r="AC790" s="41"/>
      <c r="AD790" s="41"/>
      <c r="AE790" s="41"/>
      <c r="AR790" s="226" t="s">
        <v>368</v>
      </c>
      <c r="AT790" s="226" t="s">
        <v>199</v>
      </c>
      <c r="AU790" s="226" t="s">
        <v>81</v>
      </c>
      <c r="AY790" s="20" t="s">
        <v>142</v>
      </c>
      <c r="BE790" s="227">
        <f>IF(N790="základní",J790,0)</f>
        <v>0</v>
      </c>
      <c r="BF790" s="227">
        <f>IF(N790="snížená",J790,0)</f>
        <v>0</v>
      </c>
      <c r="BG790" s="227">
        <f>IF(N790="zákl. přenesená",J790,0)</f>
        <v>0</v>
      </c>
      <c r="BH790" s="227">
        <f>IF(N790="sníž. přenesená",J790,0)</f>
        <v>0</v>
      </c>
      <c r="BI790" s="227">
        <f>IF(N790="nulová",J790,0)</f>
        <v>0</v>
      </c>
      <c r="BJ790" s="20" t="s">
        <v>77</v>
      </c>
      <c r="BK790" s="227">
        <f>ROUND(I790*H790,2)</f>
        <v>0</v>
      </c>
      <c r="BL790" s="20" t="s">
        <v>249</v>
      </c>
      <c r="BM790" s="226" t="s">
        <v>1231</v>
      </c>
    </row>
    <row r="791" s="2" customFormat="1">
      <c r="A791" s="41"/>
      <c r="B791" s="42"/>
      <c r="C791" s="43"/>
      <c r="D791" s="228" t="s">
        <v>151</v>
      </c>
      <c r="E791" s="43"/>
      <c r="F791" s="229" t="s">
        <v>1230</v>
      </c>
      <c r="G791" s="43"/>
      <c r="H791" s="43"/>
      <c r="I791" s="230"/>
      <c r="J791" s="43"/>
      <c r="K791" s="43"/>
      <c r="L791" s="47"/>
      <c r="M791" s="231"/>
      <c r="N791" s="232"/>
      <c r="O791" s="87"/>
      <c r="P791" s="87"/>
      <c r="Q791" s="87"/>
      <c r="R791" s="87"/>
      <c r="S791" s="87"/>
      <c r="T791" s="88"/>
      <c r="U791" s="41"/>
      <c r="V791" s="41"/>
      <c r="W791" s="41"/>
      <c r="X791" s="41"/>
      <c r="Y791" s="41"/>
      <c r="Z791" s="41"/>
      <c r="AA791" s="41"/>
      <c r="AB791" s="41"/>
      <c r="AC791" s="41"/>
      <c r="AD791" s="41"/>
      <c r="AE791" s="41"/>
      <c r="AT791" s="20" t="s">
        <v>151</v>
      </c>
      <c r="AU791" s="20" t="s">
        <v>81</v>
      </c>
    </row>
    <row r="792" s="14" customFormat="1">
      <c r="A792" s="14"/>
      <c r="B792" s="245"/>
      <c r="C792" s="246"/>
      <c r="D792" s="228" t="s">
        <v>173</v>
      </c>
      <c r="E792" s="246"/>
      <c r="F792" s="248" t="s">
        <v>1232</v>
      </c>
      <c r="G792" s="246"/>
      <c r="H792" s="249">
        <v>525</v>
      </c>
      <c r="I792" s="250"/>
      <c r="J792" s="246"/>
      <c r="K792" s="246"/>
      <c r="L792" s="251"/>
      <c r="M792" s="252"/>
      <c r="N792" s="253"/>
      <c r="O792" s="253"/>
      <c r="P792" s="253"/>
      <c r="Q792" s="253"/>
      <c r="R792" s="253"/>
      <c r="S792" s="253"/>
      <c r="T792" s="254"/>
      <c r="U792" s="14"/>
      <c r="V792" s="14"/>
      <c r="W792" s="14"/>
      <c r="X792" s="14"/>
      <c r="Y792" s="14"/>
      <c r="Z792" s="14"/>
      <c r="AA792" s="14"/>
      <c r="AB792" s="14"/>
      <c r="AC792" s="14"/>
      <c r="AD792" s="14"/>
      <c r="AE792" s="14"/>
      <c r="AT792" s="255" t="s">
        <v>173</v>
      </c>
      <c r="AU792" s="255" t="s">
        <v>81</v>
      </c>
      <c r="AV792" s="14" t="s">
        <v>81</v>
      </c>
      <c r="AW792" s="14" t="s">
        <v>4</v>
      </c>
      <c r="AX792" s="14" t="s">
        <v>77</v>
      </c>
      <c r="AY792" s="255" t="s">
        <v>142</v>
      </c>
    </row>
    <row r="793" s="2" customFormat="1" ht="16.5" customHeight="1">
      <c r="A793" s="41"/>
      <c r="B793" s="42"/>
      <c r="C793" s="215" t="s">
        <v>1233</v>
      </c>
      <c r="D793" s="215" t="s">
        <v>144</v>
      </c>
      <c r="E793" s="216" t="s">
        <v>1234</v>
      </c>
      <c r="F793" s="217" t="s">
        <v>1235</v>
      </c>
      <c r="G793" s="218" t="s">
        <v>147</v>
      </c>
      <c r="H793" s="219">
        <v>585.10000000000002</v>
      </c>
      <c r="I793" s="220"/>
      <c r="J793" s="221">
        <f>ROUND(I793*H793,2)</f>
        <v>0</v>
      </c>
      <c r="K793" s="217" t="s">
        <v>148</v>
      </c>
      <c r="L793" s="47"/>
      <c r="M793" s="222" t="s">
        <v>19</v>
      </c>
      <c r="N793" s="223" t="s">
        <v>44</v>
      </c>
      <c r="O793" s="87"/>
      <c r="P793" s="224">
        <f>O793*H793</f>
        <v>0</v>
      </c>
      <c r="Q793" s="224">
        <v>0</v>
      </c>
      <c r="R793" s="224">
        <f>Q793*H793</f>
        <v>0</v>
      </c>
      <c r="S793" s="224">
        <v>3.0000000000000001E-05</v>
      </c>
      <c r="T793" s="225">
        <f>S793*H793</f>
        <v>0.017553000000000003</v>
      </c>
      <c r="U793" s="41"/>
      <c r="V793" s="41"/>
      <c r="W793" s="41"/>
      <c r="X793" s="41"/>
      <c r="Y793" s="41"/>
      <c r="Z793" s="41"/>
      <c r="AA793" s="41"/>
      <c r="AB793" s="41"/>
      <c r="AC793" s="41"/>
      <c r="AD793" s="41"/>
      <c r="AE793" s="41"/>
      <c r="AR793" s="226" t="s">
        <v>249</v>
      </c>
      <c r="AT793" s="226" t="s">
        <v>144</v>
      </c>
      <c r="AU793" s="226" t="s">
        <v>81</v>
      </c>
      <c r="AY793" s="20" t="s">
        <v>142</v>
      </c>
      <c r="BE793" s="227">
        <f>IF(N793="základní",J793,0)</f>
        <v>0</v>
      </c>
      <c r="BF793" s="227">
        <f>IF(N793="snížená",J793,0)</f>
        <v>0</v>
      </c>
      <c r="BG793" s="227">
        <f>IF(N793="zákl. přenesená",J793,0)</f>
        <v>0</v>
      </c>
      <c r="BH793" s="227">
        <f>IF(N793="sníž. přenesená",J793,0)</f>
        <v>0</v>
      </c>
      <c r="BI793" s="227">
        <f>IF(N793="nulová",J793,0)</f>
        <v>0</v>
      </c>
      <c r="BJ793" s="20" t="s">
        <v>77</v>
      </c>
      <c r="BK793" s="227">
        <f>ROUND(I793*H793,2)</f>
        <v>0</v>
      </c>
      <c r="BL793" s="20" t="s">
        <v>249</v>
      </c>
      <c r="BM793" s="226" t="s">
        <v>1236</v>
      </c>
    </row>
    <row r="794" s="2" customFormat="1">
      <c r="A794" s="41"/>
      <c r="B794" s="42"/>
      <c r="C794" s="43"/>
      <c r="D794" s="228" t="s">
        <v>151</v>
      </c>
      <c r="E794" s="43"/>
      <c r="F794" s="229" t="s">
        <v>1237</v>
      </c>
      <c r="G794" s="43"/>
      <c r="H794" s="43"/>
      <c r="I794" s="230"/>
      <c r="J794" s="43"/>
      <c r="K794" s="43"/>
      <c r="L794" s="47"/>
      <c r="M794" s="231"/>
      <c r="N794" s="232"/>
      <c r="O794" s="87"/>
      <c r="P794" s="87"/>
      <c r="Q794" s="87"/>
      <c r="R794" s="87"/>
      <c r="S794" s="87"/>
      <c r="T794" s="88"/>
      <c r="U794" s="41"/>
      <c r="V794" s="41"/>
      <c r="W794" s="41"/>
      <c r="X794" s="41"/>
      <c r="Y794" s="41"/>
      <c r="Z794" s="41"/>
      <c r="AA794" s="41"/>
      <c r="AB794" s="41"/>
      <c r="AC794" s="41"/>
      <c r="AD794" s="41"/>
      <c r="AE794" s="41"/>
      <c r="AT794" s="20" t="s">
        <v>151</v>
      </c>
      <c r="AU794" s="20" t="s">
        <v>81</v>
      </c>
    </row>
    <row r="795" s="2" customFormat="1">
      <c r="A795" s="41"/>
      <c r="B795" s="42"/>
      <c r="C795" s="43"/>
      <c r="D795" s="233" t="s">
        <v>153</v>
      </c>
      <c r="E795" s="43"/>
      <c r="F795" s="234" t="s">
        <v>1238</v>
      </c>
      <c r="G795" s="43"/>
      <c r="H795" s="43"/>
      <c r="I795" s="230"/>
      <c r="J795" s="43"/>
      <c r="K795" s="43"/>
      <c r="L795" s="47"/>
      <c r="M795" s="231"/>
      <c r="N795" s="232"/>
      <c r="O795" s="87"/>
      <c r="P795" s="87"/>
      <c r="Q795" s="87"/>
      <c r="R795" s="87"/>
      <c r="S795" s="87"/>
      <c r="T795" s="88"/>
      <c r="U795" s="41"/>
      <c r="V795" s="41"/>
      <c r="W795" s="41"/>
      <c r="X795" s="41"/>
      <c r="Y795" s="41"/>
      <c r="Z795" s="41"/>
      <c r="AA795" s="41"/>
      <c r="AB795" s="41"/>
      <c r="AC795" s="41"/>
      <c r="AD795" s="41"/>
      <c r="AE795" s="41"/>
      <c r="AT795" s="20" t="s">
        <v>153</v>
      </c>
      <c r="AU795" s="20" t="s">
        <v>81</v>
      </c>
    </row>
    <row r="796" s="2" customFormat="1" ht="16.5" customHeight="1">
      <c r="A796" s="41"/>
      <c r="B796" s="42"/>
      <c r="C796" s="267" t="s">
        <v>1239</v>
      </c>
      <c r="D796" s="267" t="s">
        <v>199</v>
      </c>
      <c r="E796" s="268" t="s">
        <v>1240</v>
      </c>
      <c r="F796" s="269" t="s">
        <v>1241</v>
      </c>
      <c r="G796" s="270" t="s">
        <v>147</v>
      </c>
      <c r="H796" s="271">
        <v>614.35500000000002</v>
      </c>
      <c r="I796" s="272"/>
      <c r="J796" s="273">
        <f>ROUND(I796*H796,2)</f>
        <v>0</v>
      </c>
      <c r="K796" s="269" t="s">
        <v>148</v>
      </c>
      <c r="L796" s="274"/>
      <c r="M796" s="275" t="s">
        <v>19</v>
      </c>
      <c r="N796" s="276" t="s">
        <v>44</v>
      </c>
      <c r="O796" s="87"/>
      <c r="P796" s="224">
        <f>O796*H796</f>
        <v>0</v>
      </c>
      <c r="Q796" s="224">
        <v>1.0000000000000001E-05</v>
      </c>
      <c r="R796" s="224">
        <f>Q796*H796</f>
        <v>0.0061435500000000011</v>
      </c>
      <c r="S796" s="224">
        <v>0</v>
      </c>
      <c r="T796" s="225">
        <f>S796*H796</f>
        <v>0</v>
      </c>
      <c r="U796" s="41"/>
      <c r="V796" s="41"/>
      <c r="W796" s="41"/>
      <c r="X796" s="41"/>
      <c r="Y796" s="41"/>
      <c r="Z796" s="41"/>
      <c r="AA796" s="41"/>
      <c r="AB796" s="41"/>
      <c r="AC796" s="41"/>
      <c r="AD796" s="41"/>
      <c r="AE796" s="41"/>
      <c r="AR796" s="226" t="s">
        <v>368</v>
      </c>
      <c r="AT796" s="226" t="s">
        <v>199</v>
      </c>
      <c r="AU796" s="226" t="s">
        <v>81</v>
      </c>
      <c r="AY796" s="20" t="s">
        <v>142</v>
      </c>
      <c r="BE796" s="227">
        <f>IF(N796="základní",J796,0)</f>
        <v>0</v>
      </c>
      <c r="BF796" s="227">
        <f>IF(N796="snížená",J796,0)</f>
        <v>0</v>
      </c>
      <c r="BG796" s="227">
        <f>IF(N796="zákl. přenesená",J796,0)</f>
        <v>0</v>
      </c>
      <c r="BH796" s="227">
        <f>IF(N796="sníž. přenesená",J796,0)</f>
        <v>0</v>
      </c>
      <c r="BI796" s="227">
        <f>IF(N796="nulová",J796,0)</f>
        <v>0</v>
      </c>
      <c r="BJ796" s="20" t="s">
        <v>77</v>
      </c>
      <c r="BK796" s="227">
        <f>ROUND(I796*H796,2)</f>
        <v>0</v>
      </c>
      <c r="BL796" s="20" t="s">
        <v>249</v>
      </c>
      <c r="BM796" s="226" t="s">
        <v>1242</v>
      </c>
    </row>
    <row r="797" s="2" customFormat="1">
      <c r="A797" s="41"/>
      <c r="B797" s="42"/>
      <c r="C797" s="43"/>
      <c r="D797" s="228" t="s">
        <v>151</v>
      </c>
      <c r="E797" s="43"/>
      <c r="F797" s="229" t="s">
        <v>1241</v>
      </c>
      <c r="G797" s="43"/>
      <c r="H797" s="43"/>
      <c r="I797" s="230"/>
      <c r="J797" s="43"/>
      <c r="K797" s="43"/>
      <c r="L797" s="47"/>
      <c r="M797" s="231"/>
      <c r="N797" s="232"/>
      <c r="O797" s="87"/>
      <c r="P797" s="87"/>
      <c r="Q797" s="87"/>
      <c r="R797" s="87"/>
      <c r="S797" s="87"/>
      <c r="T797" s="88"/>
      <c r="U797" s="41"/>
      <c r="V797" s="41"/>
      <c r="W797" s="41"/>
      <c r="X797" s="41"/>
      <c r="Y797" s="41"/>
      <c r="Z797" s="41"/>
      <c r="AA797" s="41"/>
      <c r="AB797" s="41"/>
      <c r="AC797" s="41"/>
      <c r="AD797" s="41"/>
      <c r="AE797" s="41"/>
      <c r="AT797" s="20" t="s">
        <v>151</v>
      </c>
      <c r="AU797" s="20" t="s">
        <v>81</v>
      </c>
    </row>
    <row r="798" s="14" customFormat="1">
      <c r="A798" s="14"/>
      <c r="B798" s="245"/>
      <c r="C798" s="246"/>
      <c r="D798" s="228" t="s">
        <v>173</v>
      </c>
      <c r="E798" s="246"/>
      <c r="F798" s="248" t="s">
        <v>1243</v>
      </c>
      <c r="G798" s="246"/>
      <c r="H798" s="249">
        <v>614.35500000000002</v>
      </c>
      <c r="I798" s="250"/>
      <c r="J798" s="246"/>
      <c r="K798" s="246"/>
      <c r="L798" s="251"/>
      <c r="M798" s="252"/>
      <c r="N798" s="253"/>
      <c r="O798" s="253"/>
      <c r="P798" s="253"/>
      <c r="Q798" s="253"/>
      <c r="R798" s="253"/>
      <c r="S798" s="253"/>
      <c r="T798" s="254"/>
      <c r="U798" s="14"/>
      <c r="V798" s="14"/>
      <c r="W798" s="14"/>
      <c r="X798" s="14"/>
      <c r="Y798" s="14"/>
      <c r="Z798" s="14"/>
      <c r="AA798" s="14"/>
      <c r="AB798" s="14"/>
      <c r="AC798" s="14"/>
      <c r="AD798" s="14"/>
      <c r="AE798" s="14"/>
      <c r="AT798" s="255" t="s">
        <v>173</v>
      </c>
      <c r="AU798" s="255" t="s">
        <v>81</v>
      </c>
      <c r="AV798" s="14" t="s">
        <v>81</v>
      </c>
      <c r="AW798" s="14" t="s">
        <v>4</v>
      </c>
      <c r="AX798" s="14" t="s">
        <v>77</v>
      </c>
      <c r="AY798" s="255" t="s">
        <v>142</v>
      </c>
    </row>
    <row r="799" s="2" customFormat="1" ht="24.15" customHeight="1">
      <c r="A799" s="41"/>
      <c r="B799" s="42"/>
      <c r="C799" s="215" t="s">
        <v>1244</v>
      </c>
      <c r="D799" s="215" t="s">
        <v>144</v>
      </c>
      <c r="E799" s="216" t="s">
        <v>1245</v>
      </c>
      <c r="F799" s="217" t="s">
        <v>1246</v>
      </c>
      <c r="G799" s="218" t="s">
        <v>147</v>
      </c>
      <c r="H799" s="219">
        <v>400</v>
      </c>
      <c r="I799" s="220"/>
      <c r="J799" s="221">
        <f>ROUND(I799*H799,2)</f>
        <v>0</v>
      </c>
      <c r="K799" s="217" t="s">
        <v>148</v>
      </c>
      <c r="L799" s="47"/>
      <c r="M799" s="222" t="s">
        <v>19</v>
      </c>
      <c r="N799" s="223" t="s">
        <v>44</v>
      </c>
      <c r="O799" s="87"/>
      <c r="P799" s="224">
        <f>O799*H799</f>
        <v>0</v>
      </c>
      <c r="Q799" s="224">
        <v>0</v>
      </c>
      <c r="R799" s="224">
        <f>Q799*H799</f>
        <v>0</v>
      </c>
      <c r="S799" s="224">
        <v>3.0000000000000001E-05</v>
      </c>
      <c r="T799" s="225">
        <f>S799*H799</f>
        <v>0.012</v>
      </c>
      <c r="U799" s="41"/>
      <c r="V799" s="41"/>
      <c r="W799" s="41"/>
      <c r="X799" s="41"/>
      <c r="Y799" s="41"/>
      <c r="Z799" s="41"/>
      <c r="AA799" s="41"/>
      <c r="AB799" s="41"/>
      <c r="AC799" s="41"/>
      <c r="AD799" s="41"/>
      <c r="AE799" s="41"/>
      <c r="AR799" s="226" t="s">
        <v>249</v>
      </c>
      <c r="AT799" s="226" t="s">
        <v>144</v>
      </c>
      <c r="AU799" s="226" t="s">
        <v>81</v>
      </c>
      <c r="AY799" s="20" t="s">
        <v>142</v>
      </c>
      <c r="BE799" s="227">
        <f>IF(N799="základní",J799,0)</f>
        <v>0</v>
      </c>
      <c r="BF799" s="227">
        <f>IF(N799="snížená",J799,0)</f>
        <v>0</v>
      </c>
      <c r="BG799" s="227">
        <f>IF(N799="zákl. přenesená",J799,0)</f>
        <v>0</v>
      </c>
      <c r="BH799" s="227">
        <f>IF(N799="sníž. přenesená",J799,0)</f>
        <v>0</v>
      </c>
      <c r="BI799" s="227">
        <f>IF(N799="nulová",J799,0)</f>
        <v>0</v>
      </c>
      <c r="BJ799" s="20" t="s">
        <v>77</v>
      </c>
      <c r="BK799" s="227">
        <f>ROUND(I799*H799,2)</f>
        <v>0</v>
      </c>
      <c r="BL799" s="20" t="s">
        <v>249</v>
      </c>
      <c r="BM799" s="226" t="s">
        <v>1247</v>
      </c>
    </row>
    <row r="800" s="2" customFormat="1">
      <c r="A800" s="41"/>
      <c r="B800" s="42"/>
      <c r="C800" s="43"/>
      <c r="D800" s="228" t="s">
        <v>151</v>
      </c>
      <c r="E800" s="43"/>
      <c r="F800" s="229" t="s">
        <v>1248</v>
      </c>
      <c r="G800" s="43"/>
      <c r="H800" s="43"/>
      <c r="I800" s="230"/>
      <c r="J800" s="43"/>
      <c r="K800" s="43"/>
      <c r="L800" s="47"/>
      <c r="M800" s="231"/>
      <c r="N800" s="232"/>
      <c r="O800" s="87"/>
      <c r="P800" s="87"/>
      <c r="Q800" s="87"/>
      <c r="R800" s="87"/>
      <c r="S800" s="87"/>
      <c r="T800" s="88"/>
      <c r="U800" s="41"/>
      <c r="V800" s="41"/>
      <c r="W800" s="41"/>
      <c r="X800" s="41"/>
      <c r="Y800" s="41"/>
      <c r="Z800" s="41"/>
      <c r="AA800" s="41"/>
      <c r="AB800" s="41"/>
      <c r="AC800" s="41"/>
      <c r="AD800" s="41"/>
      <c r="AE800" s="41"/>
      <c r="AT800" s="20" t="s">
        <v>151</v>
      </c>
      <c r="AU800" s="20" t="s">
        <v>81</v>
      </c>
    </row>
    <row r="801" s="2" customFormat="1">
      <c r="A801" s="41"/>
      <c r="B801" s="42"/>
      <c r="C801" s="43"/>
      <c r="D801" s="233" t="s">
        <v>153</v>
      </c>
      <c r="E801" s="43"/>
      <c r="F801" s="234" t="s">
        <v>1249</v>
      </c>
      <c r="G801" s="43"/>
      <c r="H801" s="43"/>
      <c r="I801" s="230"/>
      <c r="J801" s="43"/>
      <c r="K801" s="43"/>
      <c r="L801" s="47"/>
      <c r="M801" s="231"/>
      <c r="N801" s="232"/>
      <c r="O801" s="87"/>
      <c r="P801" s="87"/>
      <c r="Q801" s="87"/>
      <c r="R801" s="87"/>
      <c r="S801" s="87"/>
      <c r="T801" s="88"/>
      <c r="U801" s="41"/>
      <c r="V801" s="41"/>
      <c r="W801" s="41"/>
      <c r="X801" s="41"/>
      <c r="Y801" s="41"/>
      <c r="Z801" s="41"/>
      <c r="AA801" s="41"/>
      <c r="AB801" s="41"/>
      <c r="AC801" s="41"/>
      <c r="AD801" s="41"/>
      <c r="AE801" s="41"/>
      <c r="AT801" s="20" t="s">
        <v>153</v>
      </c>
      <c r="AU801" s="20" t="s">
        <v>81</v>
      </c>
    </row>
    <row r="802" s="2" customFormat="1" ht="16.5" customHeight="1">
      <c r="A802" s="41"/>
      <c r="B802" s="42"/>
      <c r="C802" s="267" t="s">
        <v>1250</v>
      </c>
      <c r="D802" s="267" t="s">
        <v>199</v>
      </c>
      <c r="E802" s="268" t="s">
        <v>1240</v>
      </c>
      <c r="F802" s="269" t="s">
        <v>1241</v>
      </c>
      <c r="G802" s="270" t="s">
        <v>147</v>
      </c>
      <c r="H802" s="271">
        <v>420</v>
      </c>
      <c r="I802" s="272"/>
      <c r="J802" s="273">
        <f>ROUND(I802*H802,2)</f>
        <v>0</v>
      </c>
      <c r="K802" s="269" t="s">
        <v>148</v>
      </c>
      <c r="L802" s="274"/>
      <c r="M802" s="275" t="s">
        <v>19</v>
      </c>
      <c r="N802" s="276" t="s">
        <v>44</v>
      </c>
      <c r="O802" s="87"/>
      <c r="P802" s="224">
        <f>O802*H802</f>
        <v>0</v>
      </c>
      <c r="Q802" s="224">
        <v>1.0000000000000001E-05</v>
      </c>
      <c r="R802" s="224">
        <f>Q802*H802</f>
        <v>0.0042000000000000006</v>
      </c>
      <c r="S802" s="224">
        <v>0</v>
      </c>
      <c r="T802" s="225">
        <f>S802*H802</f>
        <v>0</v>
      </c>
      <c r="U802" s="41"/>
      <c r="V802" s="41"/>
      <c r="W802" s="41"/>
      <c r="X802" s="41"/>
      <c r="Y802" s="41"/>
      <c r="Z802" s="41"/>
      <c r="AA802" s="41"/>
      <c r="AB802" s="41"/>
      <c r="AC802" s="41"/>
      <c r="AD802" s="41"/>
      <c r="AE802" s="41"/>
      <c r="AR802" s="226" t="s">
        <v>368</v>
      </c>
      <c r="AT802" s="226" t="s">
        <v>199</v>
      </c>
      <c r="AU802" s="226" t="s">
        <v>81</v>
      </c>
      <c r="AY802" s="20" t="s">
        <v>142</v>
      </c>
      <c r="BE802" s="227">
        <f>IF(N802="základní",J802,0)</f>
        <v>0</v>
      </c>
      <c r="BF802" s="227">
        <f>IF(N802="snížená",J802,0)</f>
        <v>0</v>
      </c>
      <c r="BG802" s="227">
        <f>IF(N802="zákl. přenesená",J802,0)</f>
        <v>0</v>
      </c>
      <c r="BH802" s="227">
        <f>IF(N802="sníž. přenesená",J802,0)</f>
        <v>0</v>
      </c>
      <c r="BI802" s="227">
        <f>IF(N802="nulová",J802,0)</f>
        <v>0</v>
      </c>
      <c r="BJ802" s="20" t="s">
        <v>77</v>
      </c>
      <c r="BK802" s="227">
        <f>ROUND(I802*H802,2)</f>
        <v>0</v>
      </c>
      <c r="BL802" s="20" t="s">
        <v>249</v>
      </c>
      <c r="BM802" s="226" t="s">
        <v>1251</v>
      </c>
    </row>
    <row r="803" s="2" customFormat="1">
      <c r="A803" s="41"/>
      <c r="B803" s="42"/>
      <c r="C803" s="43"/>
      <c r="D803" s="228" t="s">
        <v>151</v>
      </c>
      <c r="E803" s="43"/>
      <c r="F803" s="229" t="s">
        <v>1241</v>
      </c>
      <c r="G803" s="43"/>
      <c r="H803" s="43"/>
      <c r="I803" s="230"/>
      <c r="J803" s="43"/>
      <c r="K803" s="43"/>
      <c r="L803" s="47"/>
      <c r="M803" s="231"/>
      <c r="N803" s="232"/>
      <c r="O803" s="87"/>
      <c r="P803" s="87"/>
      <c r="Q803" s="87"/>
      <c r="R803" s="87"/>
      <c r="S803" s="87"/>
      <c r="T803" s="88"/>
      <c r="U803" s="41"/>
      <c r="V803" s="41"/>
      <c r="W803" s="41"/>
      <c r="X803" s="41"/>
      <c r="Y803" s="41"/>
      <c r="Z803" s="41"/>
      <c r="AA803" s="41"/>
      <c r="AB803" s="41"/>
      <c r="AC803" s="41"/>
      <c r="AD803" s="41"/>
      <c r="AE803" s="41"/>
      <c r="AT803" s="20" t="s">
        <v>151</v>
      </c>
      <c r="AU803" s="20" t="s">
        <v>81</v>
      </c>
    </row>
    <row r="804" s="14" customFormat="1">
      <c r="A804" s="14"/>
      <c r="B804" s="245"/>
      <c r="C804" s="246"/>
      <c r="D804" s="228" t="s">
        <v>173</v>
      </c>
      <c r="E804" s="246"/>
      <c r="F804" s="248" t="s">
        <v>1252</v>
      </c>
      <c r="G804" s="246"/>
      <c r="H804" s="249">
        <v>420</v>
      </c>
      <c r="I804" s="250"/>
      <c r="J804" s="246"/>
      <c r="K804" s="246"/>
      <c r="L804" s="251"/>
      <c r="M804" s="252"/>
      <c r="N804" s="253"/>
      <c r="O804" s="253"/>
      <c r="P804" s="253"/>
      <c r="Q804" s="253"/>
      <c r="R804" s="253"/>
      <c r="S804" s="253"/>
      <c r="T804" s="254"/>
      <c r="U804" s="14"/>
      <c r="V804" s="14"/>
      <c r="W804" s="14"/>
      <c r="X804" s="14"/>
      <c r="Y804" s="14"/>
      <c r="Z804" s="14"/>
      <c r="AA804" s="14"/>
      <c r="AB804" s="14"/>
      <c r="AC804" s="14"/>
      <c r="AD804" s="14"/>
      <c r="AE804" s="14"/>
      <c r="AT804" s="255" t="s">
        <v>173</v>
      </c>
      <c r="AU804" s="255" t="s">
        <v>81</v>
      </c>
      <c r="AV804" s="14" t="s">
        <v>81</v>
      </c>
      <c r="AW804" s="14" t="s">
        <v>4</v>
      </c>
      <c r="AX804" s="14" t="s">
        <v>77</v>
      </c>
      <c r="AY804" s="255" t="s">
        <v>142</v>
      </c>
    </row>
    <row r="805" s="2" customFormat="1" ht="24.15" customHeight="1">
      <c r="A805" s="41"/>
      <c r="B805" s="42"/>
      <c r="C805" s="215" t="s">
        <v>1253</v>
      </c>
      <c r="D805" s="215" t="s">
        <v>144</v>
      </c>
      <c r="E805" s="216" t="s">
        <v>1254</v>
      </c>
      <c r="F805" s="217" t="s">
        <v>1255</v>
      </c>
      <c r="G805" s="218" t="s">
        <v>147</v>
      </c>
      <c r="H805" s="219">
        <v>1082.1479999999999</v>
      </c>
      <c r="I805" s="220"/>
      <c r="J805" s="221">
        <f>ROUND(I805*H805,2)</f>
        <v>0</v>
      </c>
      <c r="K805" s="217" t="s">
        <v>148</v>
      </c>
      <c r="L805" s="47"/>
      <c r="M805" s="222" t="s">
        <v>19</v>
      </c>
      <c r="N805" s="223" t="s">
        <v>44</v>
      </c>
      <c r="O805" s="87"/>
      <c r="P805" s="224">
        <f>O805*H805</f>
        <v>0</v>
      </c>
      <c r="Q805" s="224">
        <v>0.00020000000000000001</v>
      </c>
      <c r="R805" s="224">
        <f>Q805*H805</f>
        <v>0.2164296</v>
      </c>
      <c r="S805" s="224">
        <v>0</v>
      </c>
      <c r="T805" s="225">
        <f>S805*H805</f>
        <v>0</v>
      </c>
      <c r="U805" s="41"/>
      <c r="V805" s="41"/>
      <c r="W805" s="41"/>
      <c r="X805" s="41"/>
      <c r="Y805" s="41"/>
      <c r="Z805" s="41"/>
      <c r="AA805" s="41"/>
      <c r="AB805" s="41"/>
      <c r="AC805" s="41"/>
      <c r="AD805" s="41"/>
      <c r="AE805" s="41"/>
      <c r="AR805" s="226" t="s">
        <v>249</v>
      </c>
      <c r="AT805" s="226" t="s">
        <v>144</v>
      </c>
      <c r="AU805" s="226" t="s">
        <v>81</v>
      </c>
      <c r="AY805" s="20" t="s">
        <v>142</v>
      </c>
      <c r="BE805" s="227">
        <f>IF(N805="základní",J805,0)</f>
        <v>0</v>
      </c>
      <c r="BF805" s="227">
        <f>IF(N805="snížená",J805,0)</f>
        <v>0</v>
      </c>
      <c r="BG805" s="227">
        <f>IF(N805="zákl. přenesená",J805,0)</f>
        <v>0</v>
      </c>
      <c r="BH805" s="227">
        <f>IF(N805="sníž. přenesená",J805,0)</f>
        <v>0</v>
      </c>
      <c r="BI805" s="227">
        <f>IF(N805="nulová",J805,0)</f>
        <v>0</v>
      </c>
      <c r="BJ805" s="20" t="s">
        <v>77</v>
      </c>
      <c r="BK805" s="227">
        <f>ROUND(I805*H805,2)</f>
        <v>0</v>
      </c>
      <c r="BL805" s="20" t="s">
        <v>249</v>
      </c>
      <c r="BM805" s="226" t="s">
        <v>1256</v>
      </c>
    </row>
    <row r="806" s="2" customFormat="1">
      <c r="A806" s="41"/>
      <c r="B806" s="42"/>
      <c r="C806" s="43"/>
      <c r="D806" s="228" t="s">
        <v>151</v>
      </c>
      <c r="E806" s="43"/>
      <c r="F806" s="229" t="s">
        <v>1257</v>
      </c>
      <c r="G806" s="43"/>
      <c r="H806" s="43"/>
      <c r="I806" s="230"/>
      <c r="J806" s="43"/>
      <c r="K806" s="43"/>
      <c r="L806" s="47"/>
      <c r="M806" s="231"/>
      <c r="N806" s="232"/>
      <c r="O806" s="87"/>
      <c r="P806" s="87"/>
      <c r="Q806" s="87"/>
      <c r="R806" s="87"/>
      <c r="S806" s="87"/>
      <c r="T806" s="88"/>
      <c r="U806" s="41"/>
      <c r="V806" s="41"/>
      <c r="W806" s="41"/>
      <c r="X806" s="41"/>
      <c r="Y806" s="41"/>
      <c r="Z806" s="41"/>
      <c r="AA806" s="41"/>
      <c r="AB806" s="41"/>
      <c r="AC806" s="41"/>
      <c r="AD806" s="41"/>
      <c r="AE806" s="41"/>
      <c r="AT806" s="20" t="s">
        <v>151</v>
      </c>
      <c r="AU806" s="20" t="s">
        <v>81</v>
      </c>
    </row>
    <row r="807" s="2" customFormat="1">
      <c r="A807" s="41"/>
      <c r="B807" s="42"/>
      <c r="C807" s="43"/>
      <c r="D807" s="233" t="s">
        <v>153</v>
      </c>
      <c r="E807" s="43"/>
      <c r="F807" s="234" t="s">
        <v>1258</v>
      </c>
      <c r="G807" s="43"/>
      <c r="H807" s="43"/>
      <c r="I807" s="230"/>
      <c r="J807" s="43"/>
      <c r="K807" s="43"/>
      <c r="L807" s="47"/>
      <c r="M807" s="231"/>
      <c r="N807" s="232"/>
      <c r="O807" s="87"/>
      <c r="P807" s="87"/>
      <c r="Q807" s="87"/>
      <c r="R807" s="87"/>
      <c r="S807" s="87"/>
      <c r="T807" s="88"/>
      <c r="U807" s="41"/>
      <c r="V807" s="41"/>
      <c r="W807" s="41"/>
      <c r="X807" s="41"/>
      <c r="Y807" s="41"/>
      <c r="Z807" s="41"/>
      <c r="AA807" s="41"/>
      <c r="AB807" s="41"/>
      <c r="AC807" s="41"/>
      <c r="AD807" s="41"/>
      <c r="AE807" s="41"/>
      <c r="AT807" s="20" t="s">
        <v>153</v>
      </c>
      <c r="AU807" s="20" t="s">
        <v>81</v>
      </c>
    </row>
    <row r="808" s="2" customFormat="1" ht="33" customHeight="1">
      <c r="A808" s="41"/>
      <c r="B808" s="42"/>
      <c r="C808" s="215" t="s">
        <v>1259</v>
      </c>
      <c r="D808" s="215" t="s">
        <v>144</v>
      </c>
      <c r="E808" s="216" t="s">
        <v>1260</v>
      </c>
      <c r="F808" s="217" t="s">
        <v>1261</v>
      </c>
      <c r="G808" s="218" t="s">
        <v>147</v>
      </c>
      <c r="H808" s="219">
        <v>1082.1479999999999</v>
      </c>
      <c r="I808" s="220"/>
      <c r="J808" s="221">
        <f>ROUND(I808*H808,2)</f>
        <v>0</v>
      </c>
      <c r="K808" s="217" t="s">
        <v>148</v>
      </c>
      <c r="L808" s="47"/>
      <c r="M808" s="222" t="s">
        <v>19</v>
      </c>
      <c r="N808" s="223" t="s">
        <v>44</v>
      </c>
      <c r="O808" s="87"/>
      <c r="P808" s="224">
        <f>O808*H808</f>
        <v>0</v>
      </c>
      <c r="Q808" s="224">
        <v>0.00029</v>
      </c>
      <c r="R808" s="224">
        <f>Q808*H808</f>
        <v>0.31382291999999995</v>
      </c>
      <c r="S808" s="224">
        <v>0</v>
      </c>
      <c r="T808" s="225">
        <f>S808*H808</f>
        <v>0</v>
      </c>
      <c r="U808" s="41"/>
      <c r="V808" s="41"/>
      <c r="W808" s="41"/>
      <c r="X808" s="41"/>
      <c r="Y808" s="41"/>
      <c r="Z808" s="41"/>
      <c r="AA808" s="41"/>
      <c r="AB808" s="41"/>
      <c r="AC808" s="41"/>
      <c r="AD808" s="41"/>
      <c r="AE808" s="41"/>
      <c r="AR808" s="226" t="s">
        <v>249</v>
      </c>
      <c r="AT808" s="226" t="s">
        <v>144</v>
      </c>
      <c r="AU808" s="226" t="s">
        <v>81</v>
      </c>
      <c r="AY808" s="20" t="s">
        <v>142</v>
      </c>
      <c r="BE808" s="227">
        <f>IF(N808="základní",J808,0)</f>
        <v>0</v>
      </c>
      <c r="BF808" s="227">
        <f>IF(N808="snížená",J808,0)</f>
        <v>0</v>
      </c>
      <c r="BG808" s="227">
        <f>IF(N808="zákl. přenesená",J808,0)</f>
        <v>0</v>
      </c>
      <c r="BH808" s="227">
        <f>IF(N808="sníž. přenesená",J808,0)</f>
        <v>0</v>
      </c>
      <c r="BI808" s="227">
        <f>IF(N808="nulová",J808,0)</f>
        <v>0</v>
      </c>
      <c r="BJ808" s="20" t="s">
        <v>77</v>
      </c>
      <c r="BK808" s="227">
        <f>ROUND(I808*H808,2)</f>
        <v>0</v>
      </c>
      <c r="BL808" s="20" t="s">
        <v>249</v>
      </c>
      <c r="BM808" s="226" t="s">
        <v>1262</v>
      </c>
    </row>
    <row r="809" s="2" customFormat="1">
      <c r="A809" s="41"/>
      <c r="B809" s="42"/>
      <c r="C809" s="43"/>
      <c r="D809" s="228" t="s">
        <v>151</v>
      </c>
      <c r="E809" s="43"/>
      <c r="F809" s="229" t="s">
        <v>1263</v>
      </c>
      <c r="G809" s="43"/>
      <c r="H809" s="43"/>
      <c r="I809" s="230"/>
      <c r="J809" s="43"/>
      <c r="K809" s="43"/>
      <c r="L809" s="47"/>
      <c r="M809" s="231"/>
      <c r="N809" s="232"/>
      <c r="O809" s="87"/>
      <c r="P809" s="87"/>
      <c r="Q809" s="87"/>
      <c r="R809" s="87"/>
      <c r="S809" s="87"/>
      <c r="T809" s="88"/>
      <c r="U809" s="41"/>
      <c r="V809" s="41"/>
      <c r="W809" s="41"/>
      <c r="X809" s="41"/>
      <c r="Y809" s="41"/>
      <c r="Z809" s="41"/>
      <c r="AA809" s="41"/>
      <c r="AB809" s="41"/>
      <c r="AC809" s="41"/>
      <c r="AD809" s="41"/>
      <c r="AE809" s="41"/>
      <c r="AT809" s="20" t="s">
        <v>151</v>
      </c>
      <c r="AU809" s="20" t="s">
        <v>81</v>
      </c>
    </row>
    <row r="810" s="2" customFormat="1">
      <c r="A810" s="41"/>
      <c r="B810" s="42"/>
      <c r="C810" s="43"/>
      <c r="D810" s="233" t="s">
        <v>153</v>
      </c>
      <c r="E810" s="43"/>
      <c r="F810" s="234" t="s">
        <v>1264</v>
      </c>
      <c r="G810" s="43"/>
      <c r="H810" s="43"/>
      <c r="I810" s="230"/>
      <c r="J810" s="43"/>
      <c r="K810" s="43"/>
      <c r="L810" s="47"/>
      <c r="M810" s="231"/>
      <c r="N810" s="232"/>
      <c r="O810" s="87"/>
      <c r="P810" s="87"/>
      <c r="Q810" s="87"/>
      <c r="R810" s="87"/>
      <c r="S810" s="87"/>
      <c r="T810" s="88"/>
      <c r="U810" s="41"/>
      <c r="V810" s="41"/>
      <c r="W810" s="41"/>
      <c r="X810" s="41"/>
      <c r="Y810" s="41"/>
      <c r="Z810" s="41"/>
      <c r="AA810" s="41"/>
      <c r="AB810" s="41"/>
      <c r="AC810" s="41"/>
      <c r="AD810" s="41"/>
      <c r="AE810" s="41"/>
      <c r="AT810" s="20" t="s">
        <v>153</v>
      </c>
      <c r="AU810" s="20" t="s">
        <v>81</v>
      </c>
    </row>
    <row r="811" s="13" customFormat="1">
      <c r="A811" s="13"/>
      <c r="B811" s="235"/>
      <c r="C811" s="236"/>
      <c r="D811" s="228" t="s">
        <v>173</v>
      </c>
      <c r="E811" s="237" t="s">
        <v>19</v>
      </c>
      <c r="F811" s="238" t="s">
        <v>1265</v>
      </c>
      <c r="G811" s="236"/>
      <c r="H811" s="237" t="s">
        <v>19</v>
      </c>
      <c r="I811" s="239"/>
      <c r="J811" s="236"/>
      <c r="K811" s="236"/>
      <c r="L811" s="240"/>
      <c r="M811" s="241"/>
      <c r="N811" s="242"/>
      <c r="O811" s="242"/>
      <c r="P811" s="242"/>
      <c r="Q811" s="242"/>
      <c r="R811" s="242"/>
      <c r="S811" s="242"/>
      <c r="T811" s="243"/>
      <c r="U811" s="13"/>
      <c r="V811" s="13"/>
      <c r="W811" s="13"/>
      <c r="X811" s="13"/>
      <c r="Y811" s="13"/>
      <c r="Z811" s="13"/>
      <c r="AA811" s="13"/>
      <c r="AB811" s="13"/>
      <c r="AC811" s="13"/>
      <c r="AD811" s="13"/>
      <c r="AE811" s="13"/>
      <c r="AT811" s="244" t="s">
        <v>173</v>
      </c>
      <c r="AU811" s="244" t="s">
        <v>81</v>
      </c>
      <c r="AV811" s="13" t="s">
        <v>77</v>
      </c>
      <c r="AW811" s="13" t="s">
        <v>34</v>
      </c>
      <c r="AX811" s="13" t="s">
        <v>73</v>
      </c>
      <c r="AY811" s="244" t="s">
        <v>142</v>
      </c>
    </row>
    <row r="812" s="14" customFormat="1">
      <c r="A812" s="14"/>
      <c r="B812" s="245"/>
      <c r="C812" s="246"/>
      <c r="D812" s="228" t="s">
        <v>173</v>
      </c>
      <c r="E812" s="247" t="s">
        <v>19</v>
      </c>
      <c r="F812" s="248" t="s">
        <v>1266</v>
      </c>
      <c r="G812" s="246"/>
      <c r="H812" s="249">
        <v>123.255</v>
      </c>
      <c r="I812" s="250"/>
      <c r="J812" s="246"/>
      <c r="K812" s="246"/>
      <c r="L812" s="251"/>
      <c r="M812" s="252"/>
      <c r="N812" s="253"/>
      <c r="O812" s="253"/>
      <c r="P812" s="253"/>
      <c r="Q812" s="253"/>
      <c r="R812" s="253"/>
      <c r="S812" s="253"/>
      <c r="T812" s="254"/>
      <c r="U812" s="14"/>
      <c r="V812" s="14"/>
      <c r="W812" s="14"/>
      <c r="X812" s="14"/>
      <c r="Y812" s="14"/>
      <c r="Z812" s="14"/>
      <c r="AA812" s="14"/>
      <c r="AB812" s="14"/>
      <c r="AC812" s="14"/>
      <c r="AD812" s="14"/>
      <c r="AE812" s="14"/>
      <c r="AT812" s="255" t="s">
        <v>173</v>
      </c>
      <c r="AU812" s="255" t="s">
        <v>81</v>
      </c>
      <c r="AV812" s="14" t="s">
        <v>81</v>
      </c>
      <c r="AW812" s="14" t="s">
        <v>34</v>
      </c>
      <c r="AX812" s="14" t="s">
        <v>73</v>
      </c>
      <c r="AY812" s="255" t="s">
        <v>142</v>
      </c>
    </row>
    <row r="813" s="13" customFormat="1">
      <c r="A813" s="13"/>
      <c r="B813" s="235"/>
      <c r="C813" s="236"/>
      <c r="D813" s="228" t="s">
        <v>173</v>
      </c>
      <c r="E813" s="237" t="s">
        <v>19</v>
      </c>
      <c r="F813" s="238" t="s">
        <v>1267</v>
      </c>
      <c r="G813" s="236"/>
      <c r="H813" s="237" t="s">
        <v>19</v>
      </c>
      <c r="I813" s="239"/>
      <c r="J813" s="236"/>
      <c r="K813" s="236"/>
      <c r="L813" s="240"/>
      <c r="M813" s="241"/>
      <c r="N813" s="242"/>
      <c r="O813" s="242"/>
      <c r="P813" s="242"/>
      <c r="Q813" s="242"/>
      <c r="R813" s="242"/>
      <c r="S813" s="242"/>
      <c r="T813" s="243"/>
      <c r="U813" s="13"/>
      <c r="V813" s="13"/>
      <c r="W813" s="13"/>
      <c r="X813" s="13"/>
      <c r="Y813" s="13"/>
      <c r="Z813" s="13"/>
      <c r="AA813" s="13"/>
      <c r="AB813" s="13"/>
      <c r="AC813" s="13"/>
      <c r="AD813" s="13"/>
      <c r="AE813" s="13"/>
      <c r="AT813" s="244" t="s">
        <v>173</v>
      </c>
      <c r="AU813" s="244" t="s">
        <v>81</v>
      </c>
      <c r="AV813" s="13" t="s">
        <v>77</v>
      </c>
      <c r="AW813" s="13" t="s">
        <v>34</v>
      </c>
      <c r="AX813" s="13" t="s">
        <v>73</v>
      </c>
      <c r="AY813" s="244" t="s">
        <v>142</v>
      </c>
    </row>
    <row r="814" s="14" customFormat="1">
      <c r="A814" s="14"/>
      <c r="B814" s="245"/>
      <c r="C814" s="246"/>
      <c r="D814" s="228" t="s">
        <v>173</v>
      </c>
      <c r="E814" s="247" t="s">
        <v>19</v>
      </c>
      <c r="F814" s="248" t="s">
        <v>1268</v>
      </c>
      <c r="G814" s="246"/>
      <c r="H814" s="249">
        <v>104.532</v>
      </c>
      <c r="I814" s="250"/>
      <c r="J814" s="246"/>
      <c r="K814" s="246"/>
      <c r="L814" s="251"/>
      <c r="M814" s="252"/>
      <c r="N814" s="253"/>
      <c r="O814" s="253"/>
      <c r="P814" s="253"/>
      <c r="Q814" s="253"/>
      <c r="R814" s="253"/>
      <c r="S814" s="253"/>
      <c r="T814" s="254"/>
      <c r="U814" s="14"/>
      <c r="V814" s="14"/>
      <c r="W814" s="14"/>
      <c r="X814" s="14"/>
      <c r="Y814" s="14"/>
      <c r="Z814" s="14"/>
      <c r="AA814" s="14"/>
      <c r="AB814" s="14"/>
      <c r="AC814" s="14"/>
      <c r="AD814" s="14"/>
      <c r="AE814" s="14"/>
      <c r="AT814" s="255" t="s">
        <v>173</v>
      </c>
      <c r="AU814" s="255" t="s">
        <v>81</v>
      </c>
      <c r="AV814" s="14" t="s">
        <v>81</v>
      </c>
      <c r="AW814" s="14" t="s">
        <v>34</v>
      </c>
      <c r="AX814" s="14" t="s">
        <v>73</v>
      </c>
      <c r="AY814" s="255" t="s">
        <v>142</v>
      </c>
    </row>
    <row r="815" s="13" customFormat="1">
      <c r="A815" s="13"/>
      <c r="B815" s="235"/>
      <c r="C815" s="236"/>
      <c r="D815" s="228" t="s">
        <v>173</v>
      </c>
      <c r="E815" s="237" t="s">
        <v>19</v>
      </c>
      <c r="F815" s="238" t="s">
        <v>1269</v>
      </c>
      <c r="G815" s="236"/>
      <c r="H815" s="237" t="s">
        <v>19</v>
      </c>
      <c r="I815" s="239"/>
      <c r="J815" s="236"/>
      <c r="K815" s="236"/>
      <c r="L815" s="240"/>
      <c r="M815" s="241"/>
      <c r="N815" s="242"/>
      <c r="O815" s="242"/>
      <c r="P815" s="242"/>
      <c r="Q815" s="242"/>
      <c r="R815" s="242"/>
      <c r="S815" s="242"/>
      <c r="T815" s="243"/>
      <c r="U815" s="13"/>
      <c r="V815" s="13"/>
      <c r="W815" s="13"/>
      <c r="X815" s="13"/>
      <c r="Y815" s="13"/>
      <c r="Z815" s="13"/>
      <c r="AA815" s="13"/>
      <c r="AB815" s="13"/>
      <c r="AC815" s="13"/>
      <c r="AD815" s="13"/>
      <c r="AE815" s="13"/>
      <c r="AT815" s="244" t="s">
        <v>173</v>
      </c>
      <c r="AU815" s="244" t="s">
        <v>81</v>
      </c>
      <c r="AV815" s="13" t="s">
        <v>77</v>
      </c>
      <c r="AW815" s="13" t="s">
        <v>34</v>
      </c>
      <c r="AX815" s="13" t="s">
        <v>73</v>
      </c>
      <c r="AY815" s="244" t="s">
        <v>142</v>
      </c>
    </row>
    <row r="816" s="14" customFormat="1">
      <c r="A816" s="14"/>
      <c r="B816" s="245"/>
      <c r="C816" s="246"/>
      <c r="D816" s="228" t="s">
        <v>173</v>
      </c>
      <c r="E816" s="247" t="s">
        <v>19</v>
      </c>
      <c r="F816" s="248" t="s">
        <v>1270</v>
      </c>
      <c r="G816" s="246"/>
      <c r="H816" s="249">
        <v>602.47299999999996</v>
      </c>
      <c r="I816" s="250"/>
      <c r="J816" s="246"/>
      <c r="K816" s="246"/>
      <c r="L816" s="251"/>
      <c r="M816" s="252"/>
      <c r="N816" s="253"/>
      <c r="O816" s="253"/>
      <c r="P816" s="253"/>
      <c r="Q816" s="253"/>
      <c r="R816" s="253"/>
      <c r="S816" s="253"/>
      <c r="T816" s="254"/>
      <c r="U816" s="14"/>
      <c r="V816" s="14"/>
      <c r="W816" s="14"/>
      <c r="X816" s="14"/>
      <c r="Y816" s="14"/>
      <c r="Z816" s="14"/>
      <c r="AA816" s="14"/>
      <c r="AB816" s="14"/>
      <c r="AC816" s="14"/>
      <c r="AD816" s="14"/>
      <c r="AE816" s="14"/>
      <c r="AT816" s="255" t="s">
        <v>173</v>
      </c>
      <c r="AU816" s="255" t="s">
        <v>81</v>
      </c>
      <c r="AV816" s="14" t="s">
        <v>81</v>
      </c>
      <c r="AW816" s="14" t="s">
        <v>34</v>
      </c>
      <c r="AX816" s="14" t="s">
        <v>73</v>
      </c>
      <c r="AY816" s="255" t="s">
        <v>142</v>
      </c>
    </row>
    <row r="817" s="14" customFormat="1">
      <c r="A817" s="14"/>
      <c r="B817" s="245"/>
      <c r="C817" s="246"/>
      <c r="D817" s="228" t="s">
        <v>173</v>
      </c>
      <c r="E817" s="247" t="s">
        <v>19</v>
      </c>
      <c r="F817" s="248" t="s">
        <v>1271</v>
      </c>
      <c r="G817" s="246"/>
      <c r="H817" s="249">
        <v>188.916</v>
      </c>
      <c r="I817" s="250"/>
      <c r="J817" s="246"/>
      <c r="K817" s="246"/>
      <c r="L817" s="251"/>
      <c r="M817" s="252"/>
      <c r="N817" s="253"/>
      <c r="O817" s="253"/>
      <c r="P817" s="253"/>
      <c r="Q817" s="253"/>
      <c r="R817" s="253"/>
      <c r="S817" s="253"/>
      <c r="T817" s="254"/>
      <c r="U817" s="14"/>
      <c r="V817" s="14"/>
      <c r="W817" s="14"/>
      <c r="X817" s="14"/>
      <c r="Y817" s="14"/>
      <c r="Z817" s="14"/>
      <c r="AA817" s="14"/>
      <c r="AB817" s="14"/>
      <c r="AC817" s="14"/>
      <c r="AD817" s="14"/>
      <c r="AE817" s="14"/>
      <c r="AT817" s="255" t="s">
        <v>173</v>
      </c>
      <c r="AU817" s="255" t="s">
        <v>81</v>
      </c>
      <c r="AV817" s="14" t="s">
        <v>81</v>
      </c>
      <c r="AW817" s="14" t="s">
        <v>34</v>
      </c>
      <c r="AX817" s="14" t="s">
        <v>73</v>
      </c>
      <c r="AY817" s="255" t="s">
        <v>142</v>
      </c>
    </row>
    <row r="818" s="14" customFormat="1">
      <c r="A818" s="14"/>
      <c r="B818" s="245"/>
      <c r="C818" s="246"/>
      <c r="D818" s="228" t="s">
        <v>173</v>
      </c>
      <c r="E818" s="247" t="s">
        <v>19</v>
      </c>
      <c r="F818" s="248" t="s">
        <v>1272</v>
      </c>
      <c r="G818" s="246"/>
      <c r="H818" s="249">
        <v>62.972000000000001</v>
      </c>
      <c r="I818" s="250"/>
      <c r="J818" s="246"/>
      <c r="K818" s="246"/>
      <c r="L818" s="251"/>
      <c r="M818" s="252"/>
      <c r="N818" s="253"/>
      <c r="O818" s="253"/>
      <c r="P818" s="253"/>
      <c r="Q818" s="253"/>
      <c r="R818" s="253"/>
      <c r="S818" s="253"/>
      <c r="T818" s="254"/>
      <c r="U818" s="14"/>
      <c r="V818" s="14"/>
      <c r="W818" s="14"/>
      <c r="X818" s="14"/>
      <c r="Y818" s="14"/>
      <c r="Z818" s="14"/>
      <c r="AA818" s="14"/>
      <c r="AB818" s="14"/>
      <c r="AC818" s="14"/>
      <c r="AD818" s="14"/>
      <c r="AE818" s="14"/>
      <c r="AT818" s="255" t="s">
        <v>173</v>
      </c>
      <c r="AU818" s="255" t="s">
        <v>81</v>
      </c>
      <c r="AV818" s="14" t="s">
        <v>81</v>
      </c>
      <c r="AW818" s="14" t="s">
        <v>34</v>
      </c>
      <c r="AX818" s="14" t="s">
        <v>73</v>
      </c>
      <c r="AY818" s="255" t="s">
        <v>142</v>
      </c>
    </row>
    <row r="819" s="15" customFormat="1">
      <c r="A819" s="15"/>
      <c r="B819" s="256"/>
      <c r="C819" s="257"/>
      <c r="D819" s="228" t="s">
        <v>173</v>
      </c>
      <c r="E819" s="258" t="s">
        <v>19</v>
      </c>
      <c r="F819" s="259" t="s">
        <v>178</v>
      </c>
      <c r="G819" s="257"/>
      <c r="H819" s="260">
        <v>1082.1479999999999</v>
      </c>
      <c r="I819" s="261"/>
      <c r="J819" s="257"/>
      <c r="K819" s="257"/>
      <c r="L819" s="262"/>
      <c r="M819" s="263"/>
      <c r="N819" s="264"/>
      <c r="O819" s="264"/>
      <c r="P819" s="264"/>
      <c r="Q819" s="264"/>
      <c r="R819" s="264"/>
      <c r="S819" s="264"/>
      <c r="T819" s="265"/>
      <c r="U819" s="15"/>
      <c r="V819" s="15"/>
      <c r="W819" s="15"/>
      <c r="X819" s="15"/>
      <c r="Y819" s="15"/>
      <c r="Z819" s="15"/>
      <c r="AA819" s="15"/>
      <c r="AB819" s="15"/>
      <c r="AC819" s="15"/>
      <c r="AD819" s="15"/>
      <c r="AE819" s="15"/>
      <c r="AT819" s="266" t="s">
        <v>173</v>
      </c>
      <c r="AU819" s="266" t="s">
        <v>81</v>
      </c>
      <c r="AV819" s="15" t="s">
        <v>149</v>
      </c>
      <c r="AW819" s="15" t="s">
        <v>34</v>
      </c>
      <c r="AX819" s="15" t="s">
        <v>77</v>
      </c>
      <c r="AY819" s="266" t="s">
        <v>142</v>
      </c>
    </row>
    <row r="820" s="12" customFormat="1" ht="22.8" customHeight="1">
      <c r="A820" s="12"/>
      <c r="B820" s="199"/>
      <c r="C820" s="200"/>
      <c r="D820" s="201" t="s">
        <v>72</v>
      </c>
      <c r="E820" s="213" t="s">
        <v>1273</v>
      </c>
      <c r="F820" s="213" t="s">
        <v>1274</v>
      </c>
      <c r="G820" s="200"/>
      <c r="H820" s="200"/>
      <c r="I820" s="203"/>
      <c r="J820" s="214">
        <f>BK820</f>
        <v>0</v>
      </c>
      <c r="K820" s="200"/>
      <c r="L820" s="205"/>
      <c r="M820" s="206"/>
      <c r="N820" s="207"/>
      <c r="O820" s="207"/>
      <c r="P820" s="208">
        <f>SUM(P821:P826)</f>
        <v>0</v>
      </c>
      <c r="Q820" s="207"/>
      <c r="R820" s="208">
        <f>SUM(R821:R826)</f>
        <v>0</v>
      </c>
      <c r="S820" s="207"/>
      <c r="T820" s="209">
        <f>SUM(T821:T826)</f>
        <v>0</v>
      </c>
      <c r="U820" s="12"/>
      <c r="V820" s="12"/>
      <c r="W820" s="12"/>
      <c r="X820" s="12"/>
      <c r="Y820" s="12"/>
      <c r="Z820" s="12"/>
      <c r="AA820" s="12"/>
      <c r="AB820" s="12"/>
      <c r="AC820" s="12"/>
      <c r="AD820" s="12"/>
      <c r="AE820" s="12"/>
      <c r="AR820" s="210" t="s">
        <v>81</v>
      </c>
      <c r="AT820" s="211" t="s">
        <v>72</v>
      </c>
      <c r="AU820" s="211" t="s">
        <v>77</v>
      </c>
      <c r="AY820" s="210" t="s">
        <v>142</v>
      </c>
      <c r="BK820" s="212">
        <f>SUM(BK821:BK826)</f>
        <v>0</v>
      </c>
    </row>
    <row r="821" s="2" customFormat="1" ht="55.5" customHeight="1">
      <c r="A821" s="41"/>
      <c r="B821" s="42"/>
      <c r="C821" s="215" t="s">
        <v>1275</v>
      </c>
      <c r="D821" s="215" t="s">
        <v>144</v>
      </c>
      <c r="E821" s="216" t="s">
        <v>1276</v>
      </c>
      <c r="F821" s="217" t="s">
        <v>1277</v>
      </c>
      <c r="G821" s="218" t="s">
        <v>641</v>
      </c>
      <c r="H821" s="219">
        <v>10</v>
      </c>
      <c r="I821" s="220"/>
      <c r="J821" s="221">
        <f>ROUND(I821*H821,2)</f>
        <v>0</v>
      </c>
      <c r="K821" s="217" t="s">
        <v>19</v>
      </c>
      <c r="L821" s="47"/>
      <c r="M821" s="222" t="s">
        <v>19</v>
      </c>
      <c r="N821" s="223" t="s">
        <v>44</v>
      </c>
      <c r="O821" s="87"/>
      <c r="P821" s="224">
        <f>O821*H821</f>
        <v>0</v>
      </c>
      <c r="Q821" s="224">
        <v>0</v>
      </c>
      <c r="R821" s="224">
        <f>Q821*H821</f>
        <v>0</v>
      </c>
      <c r="S821" s="224">
        <v>0</v>
      </c>
      <c r="T821" s="225">
        <f>S821*H821</f>
        <v>0</v>
      </c>
      <c r="U821" s="41"/>
      <c r="V821" s="41"/>
      <c r="W821" s="41"/>
      <c r="X821" s="41"/>
      <c r="Y821" s="41"/>
      <c r="Z821" s="41"/>
      <c r="AA821" s="41"/>
      <c r="AB821" s="41"/>
      <c r="AC821" s="41"/>
      <c r="AD821" s="41"/>
      <c r="AE821" s="41"/>
      <c r="AR821" s="226" t="s">
        <v>249</v>
      </c>
      <c r="AT821" s="226" t="s">
        <v>144</v>
      </c>
      <c r="AU821" s="226" t="s">
        <v>81</v>
      </c>
      <c r="AY821" s="20" t="s">
        <v>142</v>
      </c>
      <c r="BE821" s="227">
        <f>IF(N821="základní",J821,0)</f>
        <v>0</v>
      </c>
      <c r="BF821" s="227">
        <f>IF(N821="snížená",J821,0)</f>
        <v>0</v>
      </c>
      <c r="BG821" s="227">
        <f>IF(N821="zákl. přenesená",J821,0)</f>
        <v>0</v>
      </c>
      <c r="BH821" s="227">
        <f>IF(N821="sníž. přenesená",J821,0)</f>
        <v>0</v>
      </c>
      <c r="BI821" s="227">
        <f>IF(N821="nulová",J821,0)</f>
        <v>0</v>
      </c>
      <c r="BJ821" s="20" t="s">
        <v>77</v>
      </c>
      <c r="BK821" s="227">
        <f>ROUND(I821*H821,2)</f>
        <v>0</v>
      </c>
      <c r="BL821" s="20" t="s">
        <v>249</v>
      </c>
      <c r="BM821" s="226" t="s">
        <v>1278</v>
      </c>
    </row>
    <row r="822" s="2" customFormat="1">
      <c r="A822" s="41"/>
      <c r="B822" s="42"/>
      <c r="C822" s="43"/>
      <c r="D822" s="228" t="s">
        <v>151</v>
      </c>
      <c r="E822" s="43"/>
      <c r="F822" s="229" t="s">
        <v>1279</v>
      </c>
      <c r="G822" s="43"/>
      <c r="H822" s="43"/>
      <c r="I822" s="230"/>
      <c r="J822" s="43"/>
      <c r="K822" s="43"/>
      <c r="L822" s="47"/>
      <c r="M822" s="231"/>
      <c r="N822" s="232"/>
      <c r="O822" s="87"/>
      <c r="P822" s="87"/>
      <c r="Q822" s="87"/>
      <c r="R822" s="87"/>
      <c r="S822" s="87"/>
      <c r="T822" s="88"/>
      <c r="U822" s="41"/>
      <c r="V822" s="41"/>
      <c r="W822" s="41"/>
      <c r="X822" s="41"/>
      <c r="Y822" s="41"/>
      <c r="Z822" s="41"/>
      <c r="AA822" s="41"/>
      <c r="AB822" s="41"/>
      <c r="AC822" s="41"/>
      <c r="AD822" s="41"/>
      <c r="AE822" s="41"/>
      <c r="AT822" s="20" t="s">
        <v>151</v>
      </c>
      <c r="AU822" s="20" t="s">
        <v>81</v>
      </c>
    </row>
    <row r="823" s="2" customFormat="1">
      <c r="A823" s="41"/>
      <c r="B823" s="42"/>
      <c r="C823" s="43"/>
      <c r="D823" s="228" t="s">
        <v>270</v>
      </c>
      <c r="E823" s="43"/>
      <c r="F823" s="277" t="s">
        <v>1280</v>
      </c>
      <c r="G823" s="43"/>
      <c r="H823" s="43"/>
      <c r="I823" s="230"/>
      <c r="J823" s="43"/>
      <c r="K823" s="43"/>
      <c r="L823" s="47"/>
      <c r="M823" s="231"/>
      <c r="N823" s="232"/>
      <c r="O823" s="87"/>
      <c r="P823" s="87"/>
      <c r="Q823" s="87"/>
      <c r="R823" s="87"/>
      <c r="S823" s="87"/>
      <c r="T823" s="88"/>
      <c r="U823" s="41"/>
      <c r="V823" s="41"/>
      <c r="W823" s="41"/>
      <c r="X823" s="41"/>
      <c r="Y823" s="41"/>
      <c r="Z823" s="41"/>
      <c r="AA823" s="41"/>
      <c r="AB823" s="41"/>
      <c r="AC823" s="41"/>
      <c r="AD823" s="41"/>
      <c r="AE823" s="41"/>
      <c r="AT823" s="20" t="s">
        <v>270</v>
      </c>
      <c r="AU823" s="20" t="s">
        <v>81</v>
      </c>
    </row>
    <row r="824" s="2" customFormat="1" ht="24.15" customHeight="1">
      <c r="A824" s="41"/>
      <c r="B824" s="42"/>
      <c r="C824" s="215" t="s">
        <v>1281</v>
      </c>
      <c r="D824" s="215" t="s">
        <v>144</v>
      </c>
      <c r="E824" s="216" t="s">
        <v>1282</v>
      </c>
      <c r="F824" s="217" t="s">
        <v>1283</v>
      </c>
      <c r="G824" s="218" t="s">
        <v>1031</v>
      </c>
      <c r="H824" s="289"/>
      <c r="I824" s="220"/>
      <c r="J824" s="221">
        <f>ROUND(I824*H824,2)</f>
        <v>0</v>
      </c>
      <c r="K824" s="217" t="s">
        <v>148</v>
      </c>
      <c r="L824" s="47"/>
      <c r="M824" s="222" t="s">
        <v>19</v>
      </c>
      <c r="N824" s="223" t="s">
        <v>44</v>
      </c>
      <c r="O824" s="87"/>
      <c r="P824" s="224">
        <f>O824*H824</f>
        <v>0</v>
      </c>
      <c r="Q824" s="224">
        <v>0</v>
      </c>
      <c r="R824" s="224">
        <f>Q824*H824</f>
        <v>0</v>
      </c>
      <c r="S824" s="224">
        <v>0</v>
      </c>
      <c r="T824" s="225">
        <f>S824*H824</f>
        <v>0</v>
      </c>
      <c r="U824" s="41"/>
      <c r="V824" s="41"/>
      <c r="W824" s="41"/>
      <c r="X824" s="41"/>
      <c r="Y824" s="41"/>
      <c r="Z824" s="41"/>
      <c r="AA824" s="41"/>
      <c r="AB824" s="41"/>
      <c r="AC824" s="41"/>
      <c r="AD824" s="41"/>
      <c r="AE824" s="41"/>
      <c r="AR824" s="226" t="s">
        <v>249</v>
      </c>
      <c r="AT824" s="226" t="s">
        <v>144</v>
      </c>
      <c r="AU824" s="226" t="s">
        <v>81</v>
      </c>
      <c r="AY824" s="20" t="s">
        <v>142</v>
      </c>
      <c r="BE824" s="227">
        <f>IF(N824="základní",J824,0)</f>
        <v>0</v>
      </c>
      <c r="BF824" s="227">
        <f>IF(N824="snížená",J824,0)</f>
        <v>0</v>
      </c>
      <c r="BG824" s="227">
        <f>IF(N824="zákl. přenesená",J824,0)</f>
        <v>0</v>
      </c>
      <c r="BH824" s="227">
        <f>IF(N824="sníž. přenesená",J824,0)</f>
        <v>0</v>
      </c>
      <c r="BI824" s="227">
        <f>IF(N824="nulová",J824,0)</f>
        <v>0</v>
      </c>
      <c r="BJ824" s="20" t="s">
        <v>77</v>
      </c>
      <c r="BK824" s="227">
        <f>ROUND(I824*H824,2)</f>
        <v>0</v>
      </c>
      <c r="BL824" s="20" t="s">
        <v>249</v>
      </c>
      <c r="BM824" s="226" t="s">
        <v>1284</v>
      </c>
    </row>
    <row r="825" s="2" customFormat="1">
      <c r="A825" s="41"/>
      <c r="B825" s="42"/>
      <c r="C825" s="43"/>
      <c r="D825" s="228" t="s">
        <v>151</v>
      </c>
      <c r="E825" s="43"/>
      <c r="F825" s="229" t="s">
        <v>1285</v>
      </c>
      <c r="G825" s="43"/>
      <c r="H825" s="43"/>
      <c r="I825" s="230"/>
      <c r="J825" s="43"/>
      <c r="K825" s="43"/>
      <c r="L825" s="47"/>
      <c r="M825" s="231"/>
      <c r="N825" s="232"/>
      <c r="O825" s="87"/>
      <c r="P825" s="87"/>
      <c r="Q825" s="87"/>
      <c r="R825" s="87"/>
      <c r="S825" s="87"/>
      <c r="T825" s="88"/>
      <c r="U825" s="41"/>
      <c r="V825" s="41"/>
      <c r="W825" s="41"/>
      <c r="X825" s="41"/>
      <c r="Y825" s="41"/>
      <c r="Z825" s="41"/>
      <c r="AA825" s="41"/>
      <c r="AB825" s="41"/>
      <c r="AC825" s="41"/>
      <c r="AD825" s="41"/>
      <c r="AE825" s="41"/>
      <c r="AT825" s="20" t="s">
        <v>151</v>
      </c>
      <c r="AU825" s="20" t="s">
        <v>81</v>
      </c>
    </row>
    <row r="826" s="2" customFormat="1">
      <c r="A826" s="41"/>
      <c r="B826" s="42"/>
      <c r="C826" s="43"/>
      <c r="D826" s="233" t="s">
        <v>153</v>
      </c>
      <c r="E826" s="43"/>
      <c r="F826" s="234" t="s">
        <v>1286</v>
      </c>
      <c r="G826" s="43"/>
      <c r="H826" s="43"/>
      <c r="I826" s="230"/>
      <c r="J826" s="43"/>
      <c r="K826" s="43"/>
      <c r="L826" s="47"/>
      <c r="M826" s="290"/>
      <c r="N826" s="291"/>
      <c r="O826" s="292"/>
      <c r="P826" s="292"/>
      <c r="Q826" s="292"/>
      <c r="R826" s="292"/>
      <c r="S826" s="292"/>
      <c r="T826" s="293"/>
      <c r="U826" s="41"/>
      <c r="V826" s="41"/>
      <c r="W826" s="41"/>
      <c r="X826" s="41"/>
      <c r="Y826" s="41"/>
      <c r="Z826" s="41"/>
      <c r="AA826" s="41"/>
      <c r="AB826" s="41"/>
      <c r="AC826" s="41"/>
      <c r="AD826" s="41"/>
      <c r="AE826" s="41"/>
      <c r="AT826" s="20" t="s">
        <v>153</v>
      </c>
      <c r="AU826" s="20" t="s">
        <v>81</v>
      </c>
    </row>
    <row r="827" s="2" customFormat="1" ht="6.96" customHeight="1">
      <c r="A827" s="41"/>
      <c r="B827" s="62"/>
      <c r="C827" s="63"/>
      <c r="D827" s="63"/>
      <c r="E827" s="63"/>
      <c r="F827" s="63"/>
      <c r="G827" s="63"/>
      <c r="H827" s="63"/>
      <c r="I827" s="63"/>
      <c r="J827" s="63"/>
      <c r="K827" s="63"/>
      <c r="L827" s="47"/>
      <c r="M827" s="41"/>
      <c r="O827" s="41"/>
      <c r="P827" s="41"/>
      <c r="Q827" s="41"/>
      <c r="R827" s="41"/>
      <c r="S827" s="41"/>
      <c r="T827" s="41"/>
      <c r="U827" s="41"/>
      <c r="V827" s="41"/>
      <c r="W827" s="41"/>
      <c r="X827" s="41"/>
      <c r="Y827" s="41"/>
      <c r="Z827" s="41"/>
      <c r="AA827" s="41"/>
      <c r="AB827" s="41"/>
      <c r="AC827" s="41"/>
      <c r="AD827" s="41"/>
      <c r="AE827" s="41"/>
    </row>
  </sheetData>
  <sheetProtection sheet="1" autoFilter="0" formatColumns="0" formatRows="0" objects="1" scenarios="1" spinCount="100000" saltValue="X1YbIUecNeFnasaUTQfXHLxnC6fIG8SpEQNlJLVYrNUOzazQX27avCgp1+TzZQKJh7s6ZP53YmpelonQSXsmCA==" hashValue="rkP8h1I7gcEHiWIMKSWltE5QsPmAxCcaNXI1Z5yh0cdiGLfenSU6jSoKM8xveic1+Nsv4hfFANpmnovQJXWGiA==" algorithmName="SHA-512" password="CB6D"/>
  <autoFilter ref="C102:K82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91:H91"/>
    <mergeCell ref="E93:H93"/>
    <mergeCell ref="E95:H95"/>
    <mergeCell ref="L2:V2"/>
  </mergeCells>
  <hyperlinks>
    <hyperlink ref="F108" r:id="rId1" display="https://podminky.urs.cz/item/CS_URS_2025_01/113106142"/>
    <hyperlink ref="F111" r:id="rId2" display="https://podminky.urs.cz/item/CS_URS_2025_01/113107162"/>
    <hyperlink ref="F114" r:id="rId3" display="https://podminky.urs.cz/item/CS_URS_2025_01/113202111"/>
    <hyperlink ref="F117" r:id="rId4" display="https://podminky.urs.cz/item/CS_URS_2025_01/122251102"/>
    <hyperlink ref="F125" r:id="rId5" display="https://podminky.urs.cz/item/CS_URS_2025_01/162751117"/>
    <hyperlink ref="F128" r:id="rId6" display="https://podminky.urs.cz/item/CS_URS_2025_01/162751119"/>
    <hyperlink ref="F132" r:id="rId7" display="https://podminky.urs.cz/item/CS_URS_2025_01/171151111"/>
    <hyperlink ref="F139" r:id="rId8" display="https://podminky.urs.cz/item/CS_URS_2025_01/171201231"/>
    <hyperlink ref="F143" r:id="rId9" display="https://podminky.urs.cz/item/CS_URS_2025_01/171251201"/>
    <hyperlink ref="F146" r:id="rId10" display="https://podminky.urs.cz/item/CS_URS_2025_01/181311103"/>
    <hyperlink ref="F154" r:id="rId11" display="https://podminky.urs.cz/item/CS_URS_2025_01/181411131"/>
    <hyperlink ref="F162" r:id="rId12" display="https://podminky.urs.cz/item/CS_URS_2025_01/181951112"/>
    <hyperlink ref="F167" r:id="rId13" display="https://podminky.urs.cz/item/CS_URS_2025_01/310238411"/>
    <hyperlink ref="F172" r:id="rId14" display="https://podminky.urs.cz/item/CS_URS_2025_01/311272141"/>
    <hyperlink ref="F176" r:id="rId15" display="https://podminky.urs.cz/item/CS_URS_2025_01/342291131"/>
    <hyperlink ref="F181" r:id="rId16" display="https://podminky.urs.cz/item/CS_URS_2025_01/342291143"/>
    <hyperlink ref="F187" r:id="rId17" display="https://podminky.urs.cz/item/CS_URS_2025_01/417321313"/>
    <hyperlink ref="F192" r:id="rId18" display="https://podminky.urs.cz/item/CS_URS_2025_01/417351115"/>
    <hyperlink ref="F197" r:id="rId19" display="https://podminky.urs.cz/item/CS_URS_2025_01/417351116"/>
    <hyperlink ref="F200" r:id="rId20" display="https://podminky.urs.cz/item/CS_URS_2025_01/417361821"/>
    <hyperlink ref="F209" r:id="rId21" display="https://podminky.urs.cz/item/CS_URS_2025_01/564851111"/>
    <hyperlink ref="F217" r:id="rId22" display="https://podminky.urs.cz/item/CS_URS_2025_01/596211112"/>
    <hyperlink ref="F225" r:id="rId23" display="https://podminky.urs.cz/item/CS_URS_2025_01/612131101"/>
    <hyperlink ref="F228" r:id="rId24" display="https://podminky.urs.cz/item/CS_URS_2025_01/612131121"/>
    <hyperlink ref="F231" r:id="rId25" display="https://podminky.urs.cz/item/CS_URS_2025_01/612142001"/>
    <hyperlink ref="F234" r:id="rId26" display="https://podminky.urs.cz/item/CS_URS_2025_01/612315417"/>
    <hyperlink ref="F239" r:id="rId27" display="https://podminky.urs.cz/item/CS_URS_2025_01/612315452"/>
    <hyperlink ref="F243" r:id="rId28" display="https://podminky.urs.cz/item/CS_URS_2025_01/612321141"/>
    <hyperlink ref="F253" r:id="rId29" display="https://podminky.urs.cz/item/CS_URS_2025_01/612321191"/>
    <hyperlink ref="F257" r:id="rId30" display="https://podminky.urs.cz/item/CS_URS_2025_01/619996117"/>
    <hyperlink ref="F262" r:id="rId31" display="https://podminky.urs.cz/item/CS_URS_2025_01/619996147"/>
    <hyperlink ref="F265" r:id="rId32" display="https://podminky.urs.cz/item/CS_URS_2025_01/622131121"/>
    <hyperlink ref="F268" r:id="rId33" display="https://podminky.urs.cz/item/CS_URS_2025_01/622151011"/>
    <hyperlink ref="F271" r:id="rId34" display="https://podminky.urs.cz/item/CS_URS_2025_01/622151021"/>
    <hyperlink ref="F274" r:id="rId35" display="https://podminky.urs.cz/item/CS_URS_2025_01/622211042"/>
    <hyperlink ref="F298" r:id="rId36" display="https://podminky.urs.cz/item/CS_URS_2025_01/622211062"/>
    <hyperlink ref="F306" r:id="rId37" display="https://podminky.urs.cz/item/CS_URS_2025_01/622212051"/>
    <hyperlink ref="F326" r:id="rId38" display="https://podminky.urs.cz/item/CS_URS_2025_01/622221042"/>
    <hyperlink ref="F337" r:id="rId39" display="https://podminky.urs.cz/item/CS_URS_2025_01/622251101"/>
    <hyperlink ref="F343" r:id="rId40" display="https://podminky.urs.cz/item/CS_URS_2025_01/622251105"/>
    <hyperlink ref="F346" r:id="rId41" display="https://podminky.urs.cz/item/CS_URS_2025_01/622252001"/>
    <hyperlink ref="F353" r:id="rId42" display="https://podminky.urs.cz/item/CS_URS_2025_01/622252002"/>
    <hyperlink ref="F385" r:id="rId43" display="https://podminky.urs.cz/item/CS_URS_2025_01/622335102"/>
    <hyperlink ref="F388" r:id="rId44" display="https://podminky.urs.cz/item/CS_URS_2025_01/622511122"/>
    <hyperlink ref="F400" r:id="rId45" display="https://podminky.urs.cz/item/CS_URS_2025_01/622521022"/>
    <hyperlink ref="F415" r:id="rId46" display="https://podminky.urs.cz/item/CS_URS_2025_01/629991011"/>
    <hyperlink ref="F422" r:id="rId47" display="https://podminky.urs.cz/item/CS_URS_2025_01/629995101"/>
    <hyperlink ref="F431" r:id="rId48" display="https://podminky.urs.cz/item/CS_URS_2025_01/916231213"/>
    <hyperlink ref="F440" r:id="rId49" display="https://podminky.urs.cz/item/CS_URS_2025_01/916991121"/>
    <hyperlink ref="F444" r:id="rId50" display="https://podminky.urs.cz/item/CS_URS_2025_01/941311111"/>
    <hyperlink ref="F451" r:id="rId51" display="https://podminky.urs.cz/item/CS_URS_2025_01/941311211"/>
    <hyperlink ref="F455" r:id="rId52" display="https://podminky.urs.cz/item/CS_URS_2025_01/941311322"/>
    <hyperlink ref="F458" r:id="rId53" display="https://podminky.urs.cz/item/CS_URS_2025_01/941311811"/>
    <hyperlink ref="F461" r:id="rId54" display="https://podminky.urs.cz/item/CS_URS_2025_01/944511111"/>
    <hyperlink ref="F464" r:id="rId55" display="https://podminky.urs.cz/item/CS_URS_2025_01/944511211"/>
    <hyperlink ref="F468" r:id="rId56" display="https://podminky.urs.cz/item/CS_URS_2025_01/944511811"/>
    <hyperlink ref="F471" r:id="rId57" display="https://podminky.urs.cz/item/CS_URS_2025_01/946111117"/>
    <hyperlink ref="F474" r:id="rId58" display="https://podminky.urs.cz/item/CS_URS_2025_01/946111217"/>
    <hyperlink ref="F478" r:id="rId59" display="https://podminky.urs.cz/item/CS_URS_2025_01/946111313"/>
    <hyperlink ref="F481" r:id="rId60" display="https://podminky.urs.cz/item/CS_URS_2025_01/946111817"/>
    <hyperlink ref="F484" r:id="rId61" display="https://podminky.urs.cz/item/CS_URS_2025_01/952901111"/>
    <hyperlink ref="F490" r:id="rId62" display="https://podminky.urs.cz/item/CS_URS_2025_01/953943211"/>
    <hyperlink ref="F499" r:id="rId63" display="https://podminky.urs.cz/item/CS_URS_2025_01/962032230"/>
    <hyperlink ref="F504" r:id="rId64" display="https://podminky.urs.cz/item/CS_URS_2025_01/966074114"/>
    <hyperlink ref="F510" r:id="rId65" display="https://podminky.urs.cz/item/CS_URS_2025_01/966080101"/>
    <hyperlink ref="F515" r:id="rId66" display="https://podminky.urs.cz/item/CS_URS_2025_01/968062456"/>
    <hyperlink ref="F519" r:id="rId67" display="https://podminky.urs.cz/item/CS_URS_2025_01/968082018"/>
    <hyperlink ref="F523" r:id="rId68" display="https://podminky.urs.cz/item/CS_URS_2025_01/978036141"/>
    <hyperlink ref="F527" r:id="rId69" display="https://podminky.urs.cz/item/CS_URS_2025_01/978059611"/>
    <hyperlink ref="F531" r:id="rId70" display="https://podminky.urs.cz/item/CS_URS_2025_01/985112122"/>
    <hyperlink ref="F534" r:id="rId71" display="https://podminky.urs.cz/item/CS_URS_2025_01/985112193"/>
    <hyperlink ref="F537" r:id="rId72" display="https://podminky.urs.cz/item/CS_URS_2025_01/985132211"/>
    <hyperlink ref="F540" r:id="rId73" display="https://podminky.urs.cz/item/CS_URS_2025_01/985132311"/>
    <hyperlink ref="F543" r:id="rId74" display="https://podminky.urs.cz/item/CS_URS_2025_01/985139112"/>
    <hyperlink ref="F546" r:id="rId75" display="https://podminky.urs.cz/item/CS_URS_2025_01/985311212"/>
    <hyperlink ref="F551" r:id="rId76" display="https://podminky.urs.cz/item/CS_URS_2025_01/985311912"/>
    <hyperlink ref="F554" r:id="rId77" display="https://podminky.urs.cz/item/CS_URS_2025_01/985311913"/>
    <hyperlink ref="F557" r:id="rId78" display="https://podminky.urs.cz/item/CS_URS_2025_01/985312121"/>
    <hyperlink ref="F560" r:id="rId79" display="https://podminky.urs.cz/item/CS_URS_2025_01/985312192"/>
    <hyperlink ref="F563" r:id="rId80" display="https://podminky.urs.cz/item/CS_URS_2025_01/985321111"/>
    <hyperlink ref="F566" r:id="rId81" display="https://podminky.urs.cz/item/CS_URS_2025_01/985321912"/>
    <hyperlink ref="F569" r:id="rId82" display="https://podminky.urs.cz/item/CS_URS_2025_01/985323111"/>
    <hyperlink ref="F572" r:id="rId83" display="https://podminky.urs.cz/item/CS_URS_2025_01/985323912"/>
    <hyperlink ref="F575" r:id="rId84" display="https://podminky.urs.cz/item/CS_URS_2025_01/993111111"/>
    <hyperlink ref="F578" r:id="rId85" display="https://podminky.urs.cz/item/CS_URS_2025_01/993111119"/>
    <hyperlink ref="F582" r:id="rId86" display="https://podminky.urs.cz/item/CS_URS_2025_01/993121111"/>
    <hyperlink ref="F586" r:id="rId87" display="https://podminky.urs.cz/item/CS_URS_2025_01/993121119"/>
    <hyperlink ref="F595" r:id="rId88" display="https://podminky.urs.cz/item/CS_URS_2025_01/997013212"/>
    <hyperlink ref="F598" r:id="rId89" display="https://podminky.urs.cz/item/CS_URS_2025_01/997013219"/>
    <hyperlink ref="F601" r:id="rId90" display="https://podminky.urs.cz/item/CS_URS_2025_01/997013501"/>
    <hyperlink ref="F604" r:id="rId91" display="https://podminky.urs.cz/item/CS_URS_2025_01/997013509"/>
    <hyperlink ref="F608" r:id="rId92" display="https://podminky.urs.cz/item/CS_URS_2025_01/997013631"/>
    <hyperlink ref="F615" r:id="rId93" display="https://podminky.urs.cz/item/CS_URS_2025_01/997013861"/>
    <hyperlink ref="F619" r:id="rId94" display="https://podminky.urs.cz/item/CS_URS_2025_01/997013873"/>
    <hyperlink ref="F623" r:id="rId95" display="https://podminky.urs.cz/item/CS_URS_2025_01/998018002"/>
    <hyperlink ref="F628" r:id="rId96" display="https://podminky.urs.cz/item/CS_URS_2025_01/713131141"/>
    <hyperlink ref="F636" r:id="rId97" display="https://podminky.urs.cz/item/CS_URS_2025_01/998713122"/>
    <hyperlink ref="F640" r:id="rId98" display="https://podminky.urs.cz/item/CS_URS_2025_01/762431225"/>
    <hyperlink ref="F648" r:id="rId99" display="https://podminky.urs.cz/item/CS_URS_2025_01/762495000"/>
    <hyperlink ref="F651" r:id="rId100" display="https://podminky.urs.cz/item/CS_URS_2025_01/998762122"/>
    <hyperlink ref="F655" r:id="rId101" display="https://podminky.urs.cz/item/CS_URS_2025_01/764002851"/>
    <hyperlink ref="F659" r:id="rId102" display="https://podminky.urs.cz/item/CS_URS_2025_01/764002871"/>
    <hyperlink ref="F663" r:id="rId103" display="https://podminky.urs.cz/item/CS_URS_2025_01/764206105"/>
    <hyperlink ref="F670" r:id="rId104" display="https://podminky.urs.cz/item/CS_URS_2025_01/764206165"/>
    <hyperlink ref="F673" r:id="rId105" display="https://podminky.urs.cz/item/CS_URS_2025_01/998764312"/>
    <hyperlink ref="F677" r:id="rId106" display="https://podminky.urs.cz/item/CS_URS_2025_01/766622117"/>
    <hyperlink ref="F687" r:id="rId107" display="https://podminky.urs.cz/item/CS_URS_2025_01/766622133"/>
    <hyperlink ref="F697" r:id="rId108" display="https://podminky.urs.cz/item/CS_URS_2025_01/766691811"/>
    <hyperlink ref="F701" r:id="rId109" display="https://podminky.urs.cz/item/CS_URS_2025_01/766694116"/>
    <hyperlink ref="F712" r:id="rId110" display="https://podminky.urs.cz/item/CS_URS_2025_01/766629214"/>
    <hyperlink ref="F718" r:id="rId111" display="https://podminky.urs.cz/item/CS_URS_2025_01/766629631"/>
    <hyperlink ref="F725" r:id="rId112" display="https://podminky.urs.cz/item/CS_URS_2025_01/766629639"/>
    <hyperlink ref="F732" r:id="rId113" display="https://podminky.urs.cz/item/CS_URS_2025_01/766660733"/>
    <hyperlink ref="F737" r:id="rId114" display="https://podminky.urs.cz/item/CS_URS_2025_01/766660761"/>
    <hyperlink ref="F742" r:id="rId115" display="https://podminky.urs.cz/item/CS_URS_2025_01/998766122"/>
    <hyperlink ref="F746" r:id="rId116" display="https://podminky.urs.cz/item/CS_URS_2025_01/767640221"/>
    <hyperlink ref="F752" r:id="rId117" display="https://podminky.urs.cz/item/CS_URS_2025_01/767996704"/>
    <hyperlink ref="F757" r:id="rId118" display="https://podminky.urs.cz/item/CS_URS_2025_01/998767312"/>
    <hyperlink ref="F769" r:id="rId119" display="https://podminky.urs.cz/item/CS_URS_2025_01/776501811"/>
    <hyperlink ref="F773" r:id="rId120" display="https://podminky.urs.cz/item/CS_URS_2025_01/776511112"/>
    <hyperlink ref="F779" r:id="rId121" display="https://podminky.urs.cz/item/CS_URS_2025_01/998776122"/>
    <hyperlink ref="F783" r:id="rId122" display="https://podminky.urs.cz/item/CS_URS_2025_01/784111005"/>
    <hyperlink ref="F786" r:id="rId123" display="https://podminky.urs.cz/item/CS_URS_2025_01/784121005"/>
    <hyperlink ref="F789" r:id="rId124" display="https://podminky.urs.cz/item/CS_URS_2025_01/784171005"/>
    <hyperlink ref="F795" r:id="rId125" display="https://podminky.urs.cz/item/CS_URS_2025_01/784171101"/>
    <hyperlink ref="F801" r:id="rId126" display="https://podminky.urs.cz/item/CS_URS_2025_01/784171125"/>
    <hyperlink ref="F807" r:id="rId127" display="https://podminky.urs.cz/item/CS_URS_2025_01/784181125"/>
    <hyperlink ref="F810" r:id="rId128" display="https://podminky.urs.cz/item/CS_URS_2025_01/784211105"/>
    <hyperlink ref="F826" r:id="rId129" display="https://podminky.urs.cz/item/CS_URS_2025_01/9987863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89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ZATEPLENÍ FASÁD A STŘECHY TĚLOCVIČNY ZŠ Louny, Přemyslovců 2209</v>
      </c>
      <c r="F7" s="145"/>
      <c r="G7" s="145"/>
      <c r="H7" s="145"/>
      <c r="L7" s="23"/>
    </row>
    <row r="8" s="1" customFormat="1" ht="12" customHeight="1">
      <c r="B8" s="23"/>
      <c r="D8" s="145" t="s">
        <v>101</v>
      </c>
      <c r="L8" s="23"/>
    </row>
    <row r="9" s="2" customFormat="1" ht="16.5" customHeight="1">
      <c r="A9" s="41"/>
      <c r="B9" s="47"/>
      <c r="C9" s="41"/>
      <c r="D9" s="41"/>
      <c r="E9" s="146" t="s">
        <v>102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103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1287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22</v>
      </c>
      <c r="G14" s="41"/>
      <c r="H14" s="41"/>
      <c r="I14" s="145" t="s">
        <v>23</v>
      </c>
      <c r="J14" s="149" t="str">
        <f>'Rekapitulace stavby'!AN8</f>
        <v>7. 1. 2025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">
        <v>19</v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">
        <v>27</v>
      </c>
      <c r="F17" s="41"/>
      <c r="G17" s="41"/>
      <c r="H17" s="41"/>
      <c r="I17" s="145" t="s">
        <v>28</v>
      </c>
      <c r="J17" s="136" t="s">
        <v>19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">
        <v>32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">
        <v>33</v>
      </c>
      <c r="F23" s="41"/>
      <c r="G23" s="41"/>
      <c r="H23" s="41"/>
      <c r="I23" s="145" t="s">
        <v>28</v>
      </c>
      <c r="J23" s="136" t="s">
        <v>19</v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37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39</v>
      </c>
      <c r="E32" s="41"/>
      <c r="F32" s="41"/>
      <c r="G32" s="41"/>
      <c r="H32" s="41"/>
      <c r="I32" s="41"/>
      <c r="J32" s="156">
        <f>ROUND(J97,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41</v>
      </c>
      <c r="G34" s="41"/>
      <c r="H34" s="41"/>
      <c r="I34" s="157" t="s">
        <v>40</v>
      </c>
      <c r="J34" s="157" t="s">
        <v>42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43</v>
      </c>
      <c r="E35" s="145" t="s">
        <v>44</v>
      </c>
      <c r="F35" s="159">
        <f>ROUND((SUM(BE97:BE321)),  2)</f>
        <v>0</v>
      </c>
      <c r="G35" s="41"/>
      <c r="H35" s="41"/>
      <c r="I35" s="160">
        <v>0.20999999999999999</v>
      </c>
      <c r="J35" s="159">
        <f>ROUND(((SUM(BE97:BE321))*I35),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45</v>
      </c>
      <c r="F36" s="159">
        <f>ROUND((SUM(BF97:BF321)),  2)</f>
        <v>0</v>
      </c>
      <c r="G36" s="41"/>
      <c r="H36" s="41"/>
      <c r="I36" s="160">
        <v>0.12</v>
      </c>
      <c r="J36" s="159">
        <f>ROUND(((SUM(BF97:BF321))*I36),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ROUND((SUM(BG97:BG321)),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47</v>
      </c>
      <c r="F38" s="159">
        <f>ROUND((SUM(BH97:BH321)),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48</v>
      </c>
      <c r="F39" s="159">
        <f>ROUND((SUM(BI97:BI321)),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105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ZATEPLENÍ FASÁD A STŘECHY TĚLOCVIČNY ZŠ Louny, Přemyslovců 2209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102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103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1-2 - střecha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>ZŠ Louny, Přemyslovců 2209</v>
      </c>
      <c r="G56" s="43"/>
      <c r="H56" s="43"/>
      <c r="I56" s="35" t="s">
        <v>23</v>
      </c>
      <c r="J56" s="75" t="str">
        <f>IF(J14="","",J14)</f>
        <v>7. 1. 2025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Louny</v>
      </c>
      <c r="G58" s="43"/>
      <c r="H58" s="43"/>
      <c r="I58" s="35" t="s">
        <v>31</v>
      </c>
      <c r="J58" s="39" t="str">
        <f>E23</f>
        <v>RYSIK Design,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106</v>
      </c>
      <c r="D61" s="174"/>
      <c r="E61" s="174"/>
      <c r="F61" s="174"/>
      <c r="G61" s="174"/>
      <c r="H61" s="174"/>
      <c r="I61" s="174"/>
      <c r="J61" s="175" t="s">
        <v>107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71</v>
      </c>
      <c r="D63" s="43"/>
      <c r="E63" s="43"/>
      <c r="F63" s="43"/>
      <c r="G63" s="43"/>
      <c r="H63" s="43"/>
      <c r="I63" s="43"/>
      <c r="J63" s="105">
        <f>J97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108</v>
      </c>
    </row>
    <row r="64" s="9" customFormat="1" ht="24.96" customHeight="1">
      <c r="A64" s="9"/>
      <c r="B64" s="177"/>
      <c r="C64" s="178"/>
      <c r="D64" s="179" t="s">
        <v>109</v>
      </c>
      <c r="E64" s="180"/>
      <c r="F64" s="180"/>
      <c r="G64" s="180"/>
      <c r="H64" s="180"/>
      <c r="I64" s="180"/>
      <c r="J64" s="181">
        <f>J98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112</v>
      </c>
      <c r="E65" s="185"/>
      <c r="F65" s="185"/>
      <c r="G65" s="185"/>
      <c r="H65" s="185"/>
      <c r="I65" s="185"/>
      <c r="J65" s="186">
        <f>J99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83"/>
      <c r="C66" s="128"/>
      <c r="D66" s="184" t="s">
        <v>115</v>
      </c>
      <c r="E66" s="185"/>
      <c r="F66" s="185"/>
      <c r="G66" s="185"/>
      <c r="H66" s="185"/>
      <c r="I66" s="185"/>
      <c r="J66" s="186">
        <f>J121</f>
        <v>0</v>
      </c>
      <c r="K66" s="128"/>
      <c r="L66" s="18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83"/>
      <c r="C67" s="128"/>
      <c r="D67" s="184" t="s">
        <v>116</v>
      </c>
      <c r="E67" s="185"/>
      <c r="F67" s="185"/>
      <c r="G67" s="185"/>
      <c r="H67" s="185"/>
      <c r="I67" s="185"/>
      <c r="J67" s="186">
        <f>J126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117</v>
      </c>
      <c r="E68" s="185"/>
      <c r="F68" s="185"/>
      <c r="G68" s="185"/>
      <c r="H68" s="185"/>
      <c r="I68" s="185"/>
      <c r="J68" s="186">
        <f>J143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77"/>
      <c r="C69" s="178"/>
      <c r="D69" s="179" t="s">
        <v>118</v>
      </c>
      <c r="E69" s="180"/>
      <c r="F69" s="180"/>
      <c r="G69" s="180"/>
      <c r="H69" s="180"/>
      <c r="I69" s="180"/>
      <c r="J69" s="181">
        <f>J147</f>
        <v>0</v>
      </c>
      <c r="K69" s="178"/>
      <c r="L69" s="182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83"/>
      <c r="C70" s="128"/>
      <c r="D70" s="184" t="s">
        <v>1288</v>
      </c>
      <c r="E70" s="185"/>
      <c r="F70" s="185"/>
      <c r="G70" s="185"/>
      <c r="H70" s="185"/>
      <c r="I70" s="185"/>
      <c r="J70" s="186">
        <f>J148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119</v>
      </c>
      <c r="E71" s="185"/>
      <c r="F71" s="185"/>
      <c r="G71" s="185"/>
      <c r="H71" s="185"/>
      <c r="I71" s="185"/>
      <c r="J71" s="186">
        <f>J208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1289</v>
      </c>
      <c r="E72" s="185"/>
      <c r="F72" s="185"/>
      <c r="G72" s="185"/>
      <c r="H72" s="185"/>
      <c r="I72" s="185"/>
      <c r="J72" s="186">
        <f>J243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83"/>
      <c r="C73" s="128"/>
      <c r="D73" s="184" t="s">
        <v>120</v>
      </c>
      <c r="E73" s="185"/>
      <c r="F73" s="185"/>
      <c r="G73" s="185"/>
      <c r="H73" s="185"/>
      <c r="I73" s="185"/>
      <c r="J73" s="186">
        <f>J271</f>
        <v>0</v>
      </c>
      <c r="K73" s="128"/>
      <c r="L73" s="18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83"/>
      <c r="C74" s="128"/>
      <c r="D74" s="184" t="s">
        <v>121</v>
      </c>
      <c r="E74" s="185"/>
      <c r="F74" s="185"/>
      <c r="G74" s="185"/>
      <c r="H74" s="185"/>
      <c r="I74" s="185"/>
      <c r="J74" s="186">
        <f>J283</f>
        <v>0</v>
      </c>
      <c r="K74" s="128"/>
      <c r="L74" s="18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9" customFormat="1" ht="24.96" customHeight="1">
      <c r="A75" s="9"/>
      <c r="B75" s="177"/>
      <c r="C75" s="178"/>
      <c r="D75" s="179" t="s">
        <v>1290</v>
      </c>
      <c r="E75" s="180"/>
      <c r="F75" s="180"/>
      <c r="G75" s="180"/>
      <c r="H75" s="180"/>
      <c r="I75" s="180"/>
      <c r="J75" s="181">
        <f>J311</f>
        <v>0</v>
      </c>
      <c r="K75" s="178"/>
      <c r="L75" s="182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</row>
    <row r="76" s="2" customFormat="1" ht="21.84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6.96" customHeight="1">
      <c r="A77" s="41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81" s="2" customFormat="1" ht="6.96" customHeight="1">
      <c r="A81" s="41"/>
      <c r="B81" s="64"/>
      <c r="C81" s="65"/>
      <c r="D81" s="65"/>
      <c r="E81" s="65"/>
      <c r="F81" s="65"/>
      <c r="G81" s="65"/>
      <c r="H81" s="65"/>
      <c r="I81" s="65"/>
      <c r="J81" s="65"/>
      <c r="K81" s="65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4.96" customHeight="1">
      <c r="A82" s="41"/>
      <c r="B82" s="42"/>
      <c r="C82" s="26" t="s">
        <v>127</v>
      </c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16</v>
      </c>
      <c r="D84" s="43"/>
      <c r="E84" s="43"/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26.25" customHeight="1">
      <c r="A85" s="41"/>
      <c r="B85" s="42"/>
      <c r="C85" s="43"/>
      <c r="D85" s="43"/>
      <c r="E85" s="172" t="str">
        <f>E7</f>
        <v>ZATEPLENÍ FASÁD A STŘECHY TĚLOCVIČNY ZŠ Louny, Přemyslovců 2209</v>
      </c>
      <c r="F85" s="35"/>
      <c r="G85" s="35"/>
      <c r="H85" s="35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" customFormat="1" ht="12" customHeight="1">
      <c r="B86" s="24"/>
      <c r="C86" s="35" t="s">
        <v>101</v>
      </c>
      <c r="D86" s="25"/>
      <c r="E86" s="25"/>
      <c r="F86" s="25"/>
      <c r="G86" s="25"/>
      <c r="H86" s="25"/>
      <c r="I86" s="25"/>
      <c r="J86" s="25"/>
      <c r="K86" s="25"/>
      <c r="L86" s="23"/>
    </row>
    <row r="87" s="2" customFormat="1" ht="16.5" customHeight="1">
      <c r="A87" s="41"/>
      <c r="B87" s="42"/>
      <c r="C87" s="43"/>
      <c r="D87" s="43"/>
      <c r="E87" s="172" t="s">
        <v>102</v>
      </c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2" customHeight="1">
      <c r="A88" s="41"/>
      <c r="B88" s="42"/>
      <c r="C88" s="35" t="s">
        <v>103</v>
      </c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6.5" customHeight="1">
      <c r="A89" s="41"/>
      <c r="B89" s="42"/>
      <c r="C89" s="43"/>
      <c r="D89" s="43"/>
      <c r="E89" s="72" t="str">
        <f>E11</f>
        <v>1-2 - střecha</v>
      </c>
      <c r="F89" s="43"/>
      <c r="G89" s="43"/>
      <c r="H89" s="43"/>
      <c r="I89" s="43"/>
      <c r="J89" s="43"/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6.96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2" customFormat="1" ht="12" customHeight="1">
      <c r="A91" s="41"/>
      <c r="B91" s="42"/>
      <c r="C91" s="35" t="s">
        <v>21</v>
      </c>
      <c r="D91" s="43"/>
      <c r="E91" s="43"/>
      <c r="F91" s="30" t="str">
        <f>F14</f>
        <v>ZŠ Louny, Přemyslovců 2209</v>
      </c>
      <c r="G91" s="43"/>
      <c r="H91" s="43"/>
      <c r="I91" s="35" t="s">
        <v>23</v>
      </c>
      <c r="J91" s="75" t="str">
        <f>IF(J14="","",J14)</f>
        <v>7. 1. 2025</v>
      </c>
      <c r="K91" s="43"/>
      <c r="L91" s="147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</row>
    <row r="92" s="2" customFormat="1" ht="6.96" customHeight="1">
      <c r="A92" s="41"/>
      <c r="B92" s="42"/>
      <c r="C92" s="43"/>
      <c r="D92" s="43"/>
      <c r="E92" s="43"/>
      <c r="F92" s="43"/>
      <c r="G92" s="43"/>
      <c r="H92" s="43"/>
      <c r="I92" s="43"/>
      <c r="J92" s="43"/>
      <c r="K92" s="43"/>
      <c r="L92" s="147"/>
      <c r="S92" s="41"/>
      <c r="T92" s="41"/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</row>
    <row r="93" s="2" customFormat="1" ht="15.15" customHeight="1">
      <c r="A93" s="41"/>
      <c r="B93" s="42"/>
      <c r="C93" s="35" t="s">
        <v>25</v>
      </c>
      <c r="D93" s="43"/>
      <c r="E93" s="43"/>
      <c r="F93" s="30" t="str">
        <f>E17</f>
        <v>Město Louny</v>
      </c>
      <c r="G93" s="43"/>
      <c r="H93" s="43"/>
      <c r="I93" s="35" t="s">
        <v>31</v>
      </c>
      <c r="J93" s="39" t="str">
        <f>E23</f>
        <v>RYSIK Design, s.r.o.</v>
      </c>
      <c r="K93" s="43"/>
      <c r="L93" s="147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</row>
    <row r="94" s="2" customFormat="1" ht="15.15" customHeight="1">
      <c r="A94" s="41"/>
      <c r="B94" s="42"/>
      <c r="C94" s="35" t="s">
        <v>29</v>
      </c>
      <c r="D94" s="43"/>
      <c r="E94" s="43"/>
      <c r="F94" s="30" t="str">
        <f>IF(E20="","",E20)</f>
        <v>Vyplň údaj</v>
      </c>
      <c r="G94" s="43"/>
      <c r="H94" s="43"/>
      <c r="I94" s="35" t="s">
        <v>35</v>
      </c>
      <c r="J94" s="39" t="str">
        <f>E26</f>
        <v xml:space="preserve"> </v>
      </c>
      <c r="K94" s="43"/>
      <c r="L94" s="147"/>
      <c r="S94" s="41"/>
      <c r="T94" s="41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</row>
    <row r="95" s="2" customFormat="1" ht="10.32" customHeight="1">
      <c r="A95" s="41"/>
      <c r="B95" s="42"/>
      <c r="C95" s="43"/>
      <c r="D95" s="43"/>
      <c r="E95" s="43"/>
      <c r="F95" s="43"/>
      <c r="G95" s="43"/>
      <c r="H95" s="43"/>
      <c r="I95" s="43"/>
      <c r="J95" s="43"/>
      <c r="K95" s="43"/>
      <c r="L95" s="147"/>
      <c r="S95" s="41"/>
      <c r="T95" s="41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</row>
    <row r="96" s="11" customFormat="1" ht="29.28" customHeight="1">
      <c r="A96" s="188"/>
      <c r="B96" s="189"/>
      <c r="C96" s="190" t="s">
        <v>128</v>
      </c>
      <c r="D96" s="191" t="s">
        <v>58</v>
      </c>
      <c r="E96" s="191" t="s">
        <v>54</v>
      </c>
      <c r="F96" s="191" t="s">
        <v>55</v>
      </c>
      <c r="G96" s="191" t="s">
        <v>129</v>
      </c>
      <c r="H96" s="191" t="s">
        <v>130</v>
      </c>
      <c r="I96" s="191" t="s">
        <v>131</v>
      </c>
      <c r="J96" s="191" t="s">
        <v>107</v>
      </c>
      <c r="K96" s="192" t="s">
        <v>132</v>
      </c>
      <c r="L96" s="193"/>
      <c r="M96" s="95" t="s">
        <v>19</v>
      </c>
      <c r="N96" s="96" t="s">
        <v>43</v>
      </c>
      <c r="O96" s="96" t="s">
        <v>133</v>
      </c>
      <c r="P96" s="96" t="s">
        <v>134</v>
      </c>
      <c r="Q96" s="96" t="s">
        <v>135</v>
      </c>
      <c r="R96" s="96" t="s">
        <v>136</v>
      </c>
      <c r="S96" s="96" t="s">
        <v>137</v>
      </c>
      <c r="T96" s="97" t="s">
        <v>138</v>
      </c>
      <c r="U96" s="188"/>
      <c r="V96" s="188"/>
      <c r="W96" s="188"/>
      <c r="X96" s="188"/>
      <c r="Y96" s="188"/>
      <c r="Z96" s="188"/>
      <c r="AA96" s="188"/>
      <c r="AB96" s="188"/>
      <c r="AC96" s="188"/>
      <c r="AD96" s="188"/>
      <c r="AE96" s="188"/>
    </row>
    <row r="97" s="2" customFormat="1" ht="22.8" customHeight="1">
      <c r="A97" s="41"/>
      <c r="B97" s="42"/>
      <c r="C97" s="102" t="s">
        <v>139</v>
      </c>
      <c r="D97" s="43"/>
      <c r="E97" s="43"/>
      <c r="F97" s="43"/>
      <c r="G97" s="43"/>
      <c r="H97" s="43"/>
      <c r="I97" s="43"/>
      <c r="J97" s="194">
        <f>BK97</f>
        <v>0</v>
      </c>
      <c r="K97" s="43"/>
      <c r="L97" s="47"/>
      <c r="M97" s="98"/>
      <c r="N97" s="195"/>
      <c r="O97" s="99"/>
      <c r="P97" s="196">
        <f>P98+P147+P311</f>
        <v>0</v>
      </c>
      <c r="Q97" s="99"/>
      <c r="R97" s="196">
        <f>R98+R147+R311</f>
        <v>15.184624612928001</v>
      </c>
      <c r="S97" s="99"/>
      <c r="T97" s="197">
        <f>T98+T147+T311</f>
        <v>3.4325554999999999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72</v>
      </c>
      <c r="AU97" s="20" t="s">
        <v>108</v>
      </c>
      <c r="BK97" s="198">
        <f>BK98+BK147+BK311</f>
        <v>0</v>
      </c>
    </row>
    <row r="98" s="12" customFormat="1" ht="25.92" customHeight="1">
      <c r="A98" s="12"/>
      <c r="B98" s="199"/>
      <c r="C98" s="200"/>
      <c r="D98" s="201" t="s">
        <v>72</v>
      </c>
      <c r="E98" s="202" t="s">
        <v>140</v>
      </c>
      <c r="F98" s="202" t="s">
        <v>141</v>
      </c>
      <c r="G98" s="200"/>
      <c r="H98" s="200"/>
      <c r="I98" s="203"/>
      <c r="J98" s="204">
        <f>BK98</f>
        <v>0</v>
      </c>
      <c r="K98" s="200"/>
      <c r="L98" s="205"/>
      <c r="M98" s="206"/>
      <c r="N98" s="207"/>
      <c r="O98" s="207"/>
      <c r="P98" s="208">
        <f>P99+P121+P126+P143</f>
        <v>0</v>
      </c>
      <c r="Q98" s="207"/>
      <c r="R98" s="208">
        <f>R99+R121+R126+R143</f>
        <v>6.3788971600000002</v>
      </c>
      <c r="S98" s="207"/>
      <c r="T98" s="209">
        <f>T99+T121+T126+T143</f>
        <v>0.039</v>
      </c>
      <c r="U98" s="12"/>
      <c r="V98" s="12"/>
      <c r="W98" s="12"/>
      <c r="X98" s="12"/>
      <c r="Y98" s="12"/>
      <c r="Z98" s="12"/>
      <c r="AA98" s="12"/>
      <c r="AB98" s="12"/>
      <c r="AC98" s="12"/>
      <c r="AD98" s="12"/>
      <c r="AE98" s="12"/>
      <c r="AR98" s="210" t="s">
        <v>77</v>
      </c>
      <c r="AT98" s="211" t="s">
        <v>72</v>
      </c>
      <c r="AU98" s="211" t="s">
        <v>73</v>
      </c>
      <c r="AY98" s="210" t="s">
        <v>142</v>
      </c>
      <c r="BK98" s="212">
        <f>BK99+BK121+BK126+BK143</f>
        <v>0</v>
      </c>
    </row>
    <row r="99" s="12" customFormat="1" ht="22.8" customHeight="1">
      <c r="A99" s="12"/>
      <c r="B99" s="199"/>
      <c r="C99" s="200"/>
      <c r="D99" s="201" t="s">
        <v>72</v>
      </c>
      <c r="E99" s="213" t="s">
        <v>149</v>
      </c>
      <c r="F99" s="213" t="s">
        <v>281</v>
      </c>
      <c r="G99" s="200"/>
      <c r="H99" s="200"/>
      <c r="I99" s="203"/>
      <c r="J99" s="214">
        <f>BK99</f>
        <v>0</v>
      </c>
      <c r="K99" s="200"/>
      <c r="L99" s="205"/>
      <c r="M99" s="206"/>
      <c r="N99" s="207"/>
      <c r="O99" s="207"/>
      <c r="P99" s="208">
        <f>SUM(P100:P120)</f>
        <v>0</v>
      </c>
      <c r="Q99" s="207"/>
      <c r="R99" s="208">
        <f>SUM(R100:R120)</f>
        <v>6.3774271599999999</v>
      </c>
      <c r="S99" s="207"/>
      <c r="T99" s="209">
        <f>SUM(T100:T120)</f>
        <v>0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10" t="s">
        <v>77</v>
      </c>
      <c r="AT99" s="211" t="s">
        <v>72</v>
      </c>
      <c r="AU99" s="211" t="s">
        <v>77</v>
      </c>
      <c r="AY99" s="210" t="s">
        <v>142</v>
      </c>
      <c r="BK99" s="212">
        <f>SUM(BK100:BK120)</f>
        <v>0</v>
      </c>
    </row>
    <row r="100" s="2" customFormat="1" ht="16.5" customHeight="1">
      <c r="A100" s="41"/>
      <c r="B100" s="42"/>
      <c r="C100" s="215" t="s">
        <v>77</v>
      </c>
      <c r="D100" s="215" t="s">
        <v>144</v>
      </c>
      <c r="E100" s="216" t="s">
        <v>283</v>
      </c>
      <c r="F100" s="217" t="s">
        <v>284</v>
      </c>
      <c r="G100" s="218" t="s">
        <v>169</v>
      </c>
      <c r="H100" s="219">
        <v>2.589</v>
      </c>
      <c r="I100" s="220"/>
      <c r="J100" s="221">
        <f>ROUND(I100*H100,2)</f>
        <v>0</v>
      </c>
      <c r="K100" s="217" t="s">
        <v>148</v>
      </c>
      <c r="L100" s="47"/>
      <c r="M100" s="222" t="s">
        <v>19</v>
      </c>
      <c r="N100" s="223" t="s">
        <v>44</v>
      </c>
      <c r="O100" s="87"/>
      <c r="P100" s="224">
        <f>O100*H100</f>
        <v>0</v>
      </c>
      <c r="Q100" s="224">
        <v>2.3011300000000001</v>
      </c>
      <c r="R100" s="224">
        <f>Q100*H100</f>
        <v>5.9576255700000003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149</v>
      </c>
      <c r="AT100" s="226" t="s">
        <v>144</v>
      </c>
      <c r="AU100" s="226" t="s">
        <v>81</v>
      </c>
      <c r="AY100" s="20" t="s">
        <v>142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77</v>
      </c>
      <c r="BK100" s="227">
        <f>ROUND(I100*H100,2)</f>
        <v>0</v>
      </c>
      <c r="BL100" s="20" t="s">
        <v>149</v>
      </c>
      <c r="BM100" s="226" t="s">
        <v>1291</v>
      </c>
    </row>
    <row r="101" s="2" customFormat="1">
      <c r="A101" s="41"/>
      <c r="B101" s="42"/>
      <c r="C101" s="43"/>
      <c r="D101" s="228" t="s">
        <v>151</v>
      </c>
      <c r="E101" s="43"/>
      <c r="F101" s="229" t="s">
        <v>286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151</v>
      </c>
      <c r="AU101" s="20" t="s">
        <v>81</v>
      </c>
    </row>
    <row r="102" s="2" customFormat="1">
      <c r="A102" s="41"/>
      <c r="B102" s="42"/>
      <c r="C102" s="43"/>
      <c r="D102" s="233" t="s">
        <v>153</v>
      </c>
      <c r="E102" s="43"/>
      <c r="F102" s="234" t="s">
        <v>287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153</v>
      </c>
      <c r="AU102" s="20" t="s">
        <v>81</v>
      </c>
    </row>
    <row r="103" s="13" customFormat="1">
      <c r="A103" s="13"/>
      <c r="B103" s="235"/>
      <c r="C103" s="236"/>
      <c r="D103" s="228" t="s">
        <v>173</v>
      </c>
      <c r="E103" s="237" t="s">
        <v>19</v>
      </c>
      <c r="F103" s="238" t="s">
        <v>295</v>
      </c>
      <c r="G103" s="236"/>
      <c r="H103" s="237" t="s">
        <v>19</v>
      </c>
      <c r="I103" s="239"/>
      <c r="J103" s="236"/>
      <c r="K103" s="236"/>
      <c r="L103" s="240"/>
      <c r="M103" s="241"/>
      <c r="N103" s="242"/>
      <c r="O103" s="242"/>
      <c r="P103" s="242"/>
      <c r="Q103" s="242"/>
      <c r="R103" s="242"/>
      <c r="S103" s="242"/>
      <c r="T103" s="243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44" t="s">
        <v>173</v>
      </c>
      <c r="AU103" s="244" t="s">
        <v>81</v>
      </c>
      <c r="AV103" s="13" t="s">
        <v>77</v>
      </c>
      <c r="AW103" s="13" t="s">
        <v>34</v>
      </c>
      <c r="AX103" s="13" t="s">
        <v>73</v>
      </c>
      <c r="AY103" s="244" t="s">
        <v>142</v>
      </c>
    </row>
    <row r="104" s="14" customFormat="1">
      <c r="A104" s="14"/>
      <c r="B104" s="245"/>
      <c r="C104" s="246"/>
      <c r="D104" s="228" t="s">
        <v>173</v>
      </c>
      <c r="E104" s="247" t="s">
        <v>19</v>
      </c>
      <c r="F104" s="248" t="s">
        <v>1292</v>
      </c>
      <c r="G104" s="246"/>
      <c r="H104" s="249">
        <v>2.589</v>
      </c>
      <c r="I104" s="250"/>
      <c r="J104" s="246"/>
      <c r="K104" s="246"/>
      <c r="L104" s="251"/>
      <c r="M104" s="252"/>
      <c r="N104" s="253"/>
      <c r="O104" s="253"/>
      <c r="P104" s="253"/>
      <c r="Q104" s="253"/>
      <c r="R104" s="253"/>
      <c r="S104" s="253"/>
      <c r="T104" s="254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55" t="s">
        <v>173</v>
      </c>
      <c r="AU104" s="255" t="s">
        <v>81</v>
      </c>
      <c r="AV104" s="14" t="s">
        <v>81</v>
      </c>
      <c r="AW104" s="14" t="s">
        <v>34</v>
      </c>
      <c r="AX104" s="14" t="s">
        <v>77</v>
      </c>
      <c r="AY104" s="255" t="s">
        <v>142</v>
      </c>
    </row>
    <row r="105" s="2" customFormat="1" ht="16.5" customHeight="1">
      <c r="A105" s="41"/>
      <c r="B105" s="42"/>
      <c r="C105" s="215" t="s">
        <v>81</v>
      </c>
      <c r="D105" s="215" t="s">
        <v>144</v>
      </c>
      <c r="E105" s="216" t="s">
        <v>290</v>
      </c>
      <c r="F105" s="217" t="s">
        <v>291</v>
      </c>
      <c r="G105" s="218" t="s">
        <v>147</v>
      </c>
      <c r="H105" s="219">
        <v>20.710000000000001</v>
      </c>
      <c r="I105" s="220"/>
      <c r="J105" s="221">
        <f>ROUND(I105*H105,2)</f>
        <v>0</v>
      </c>
      <c r="K105" s="217" t="s">
        <v>148</v>
      </c>
      <c r="L105" s="47"/>
      <c r="M105" s="222" t="s">
        <v>19</v>
      </c>
      <c r="N105" s="223" t="s">
        <v>44</v>
      </c>
      <c r="O105" s="87"/>
      <c r="P105" s="224">
        <f>O105*H105</f>
        <v>0</v>
      </c>
      <c r="Q105" s="224">
        <v>0.011169999999999999</v>
      </c>
      <c r="R105" s="224">
        <f>Q105*H105</f>
        <v>0.2313307</v>
      </c>
      <c r="S105" s="224">
        <v>0</v>
      </c>
      <c r="T105" s="225">
        <f>S105*H105</f>
        <v>0</v>
      </c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R105" s="226" t="s">
        <v>149</v>
      </c>
      <c r="AT105" s="226" t="s">
        <v>144</v>
      </c>
      <c r="AU105" s="226" t="s">
        <v>81</v>
      </c>
      <c r="AY105" s="20" t="s">
        <v>142</v>
      </c>
      <c r="BE105" s="227">
        <f>IF(N105="základní",J105,0)</f>
        <v>0</v>
      </c>
      <c r="BF105" s="227">
        <f>IF(N105="snížená",J105,0)</f>
        <v>0</v>
      </c>
      <c r="BG105" s="227">
        <f>IF(N105="zákl. přenesená",J105,0)</f>
        <v>0</v>
      </c>
      <c r="BH105" s="227">
        <f>IF(N105="sníž. přenesená",J105,0)</f>
        <v>0</v>
      </c>
      <c r="BI105" s="227">
        <f>IF(N105="nulová",J105,0)</f>
        <v>0</v>
      </c>
      <c r="BJ105" s="20" t="s">
        <v>77</v>
      </c>
      <c r="BK105" s="227">
        <f>ROUND(I105*H105,2)</f>
        <v>0</v>
      </c>
      <c r="BL105" s="20" t="s">
        <v>149</v>
      </c>
      <c r="BM105" s="226" t="s">
        <v>1293</v>
      </c>
    </row>
    <row r="106" s="2" customFormat="1">
      <c r="A106" s="41"/>
      <c r="B106" s="42"/>
      <c r="C106" s="43"/>
      <c r="D106" s="228" t="s">
        <v>151</v>
      </c>
      <c r="E106" s="43"/>
      <c r="F106" s="229" t="s">
        <v>293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151</v>
      </c>
      <c r="AU106" s="20" t="s">
        <v>81</v>
      </c>
    </row>
    <row r="107" s="2" customFormat="1">
      <c r="A107" s="41"/>
      <c r="B107" s="42"/>
      <c r="C107" s="43"/>
      <c r="D107" s="233" t="s">
        <v>153</v>
      </c>
      <c r="E107" s="43"/>
      <c r="F107" s="234" t="s">
        <v>294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153</v>
      </c>
      <c r="AU107" s="20" t="s">
        <v>81</v>
      </c>
    </row>
    <row r="108" s="13" customFormat="1">
      <c r="A108" s="13"/>
      <c r="B108" s="235"/>
      <c r="C108" s="236"/>
      <c r="D108" s="228" t="s">
        <v>173</v>
      </c>
      <c r="E108" s="237" t="s">
        <v>19</v>
      </c>
      <c r="F108" s="238" t="s">
        <v>295</v>
      </c>
      <c r="G108" s="236"/>
      <c r="H108" s="237" t="s">
        <v>19</v>
      </c>
      <c r="I108" s="239"/>
      <c r="J108" s="236"/>
      <c r="K108" s="236"/>
      <c r="L108" s="240"/>
      <c r="M108" s="241"/>
      <c r="N108" s="242"/>
      <c r="O108" s="242"/>
      <c r="P108" s="242"/>
      <c r="Q108" s="242"/>
      <c r="R108" s="242"/>
      <c r="S108" s="242"/>
      <c r="T108" s="243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4" t="s">
        <v>173</v>
      </c>
      <c r="AU108" s="244" t="s">
        <v>81</v>
      </c>
      <c r="AV108" s="13" t="s">
        <v>77</v>
      </c>
      <c r="AW108" s="13" t="s">
        <v>34</v>
      </c>
      <c r="AX108" s="13" t="s">
        <v>73</v>
      </c>
      <c r="AY108" s="244" t="s">
        <v>142</v>
      </c>
    </row>
    <row r="109" s="14" customFormat="1">
      <c r="A109" s="14"/>
      <c r="B109" s="245"/>
      <c r="C109" s="246"/>
      <c r="D109" s="228" t="s">
        <v>173</v>
      </c>
      <c r="E109" s="247" t="s">
        <v>19</v>
      </c>
      <c r="F109" s="248" t="s">
        <v>1294</v>
      </c>
      <c r="G109" s="246"/>
      <c r="H109" s="249">
        <v>20.710000000000001</v>
      </c>
      <c r="I109" s="250"/>
      <c r="J109" s="246"/>
      <c r="K109" s="246"/>
      <c r="L109" s="251"/>
      <c r="M109" s="252"/>
      <c r="N109" s="253"/>
      <c r="O109" s="253"/>
      <c r="P109" s="253"/>
      <c r="Q109" s="253"/>
      <c r="R109" s="253"/>
      <c r="S109" s="253"/>
      <c r="T109" s="254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5" t="s">
        <v>173</v>
      </c>
      <c r="AU109" s="255" t="s">
        <v>81</v>
      </c>
      <c r="AV109" s="14" t="s">
        <v>81</v>
      </c>
      <c r="AW109" s="14" t="s">
        <v>34</v>
      </c>
      <c r="AX109" s="14" t="s">
        <v>77</v>
      </c>
      <c r="AY109" s="255" t="s">
        <v>142</v>
      </c>
    </row>
    <row r="110" s="2" customFormat="1" ht="16.5" customHeight="1">
      <c r="A110" s="41"/>
      <c r="B110" s="42"/>
      <c r="C110" s="215" t="s">
        <v>160</v>
      </c>
      <c r="D110" s="215" t="s">
        <v>144</v>
      </c>
      <c r="E110" s="216" t="s">
        <v>298</v>
      </c>
      <c r="F110" s="217" t="s">
        <v>299</v>
      </c>
      <c r="G110" s="218" t="s">
        <v>147</v>
      </c>
      <c r="H110" s="219">
        <v>20.710000000000001</v>
      </c>
      <c r="I110" s="220"/>
      <c r="J110" s="221">
        <f>ROUND(I110*H110,2)</f>
        <v>0</v>
      </c>
      <c r="K110" s="217" t="s">
        <v>148</v>
      </c>
      <c r="L110" s="47"/>
      <c r="M110" s="222" t="s">
        <v>19</v>
      </c>
      <c r="N110" s="223" t="s">
        <v>44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149</v>
      </c>
      <c r="AT110" s="226" t="s">
        <v>144</v>
      </c>
      <c r="AU110" s="226" t="s">
        <v>81</v>
      </c>
      <c r="AY110" s="20" t="s">
        <v>142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77</v>
      </c>
      <c r="BK110" s="227">
        <f>ROUND(I110*H110,2)</f>
        <v>0</v>
      </c>
      <c r="BL110" s="20" t="s">
        <v>149</v>
      </c>
      <c r="BM110" s="226" t="s">
        <v>1295</v>
      </c>
    </row>
    <row r="111" s="2" customFormat="1">
      <c r="A111" s="41"/>
      <c r="B111" s="42"/>
      <c r="C111" s="43"/>
      <c r="D111" s="228" t="s">
        <v>151</v>
      </c>
      <c r="E111" s="43"/>
      <c r="F111" s="229" t="s">
        <v>301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151</v>
      </c>
      <c r="AU111" s="20" t="s">
        <v>81</v>
      </c>
    </row>
    <row r="112" s="2" customFormat="1">
      <c r="A112" s="41"/>
      <c r="B112" s="42"/>
      <c r="C112" s="43"/>
      <c r="D112" s="233" t="s">
        <v>153</v>
      </c>
      <c r="E112" s="43"/>
      <c r="F112" s="234" t="s">
        <v>302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153</v>
      </c>
      <c r="AU112" s="20" t="s">
        <v>81</v>
      </c>
    </row>
    <row r="113" s="2" customFormat="1" ht="24.15" customHeight="1">
      <c r="A113" s="41"/>
      <c r="B113" s="42"/>
      <c r="C113" s="215" t="s">
        <v>149</v>
      </c>
      <c r="D113" s="215" t="s">
        <v>144</v>
      </c>
      <c r="E113" s="216" t="s">
        <v>304</v>
      </c>
      <c r="F113" s="217" t="s">
        <v>305</v>
      </c>
      <c r="G113" s="218" t="s">
        <v>206</v>
      </c>
      <c r="H113" s="219">
        <v>0.17899999999999999</v>
      </c>
      <c r="I113" s="220"/>
      <c r="J113" s="221">
        <f>ROUND(I113*H113,2)</f>
        <v>0</v>
      </c>
      <c r="K113" s="217" t="s">
        <v>148</v>
      </c>
      <c r="L113" s="47"/>
      <c r="M113" s="222" t="s">
        <v>19</v>
      </c>
      <c r="N113" s="223" t="s">
        <v>44</v>
      </c>
      <c r="O113" s="87"/>
      <c r="P113" s="224">
        <f>O113*H113</f>
        <v>0</v>
      </c>
      <c r="Q113" s="224">
        <v>1.05291</v>
      </c>
      <c r="R113" s="224">
        <f>Q113*H113</f>
        <v>0.18847089</v>
      </c>
      <c r="S113" s="224">
        <v>0</v>
      </c>
      <c r="T113" s="225">
        <f>S113*H113</f>
        <v>0</v>
      </c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R113" s="226" t="s">
        <v>149</v>
      </c>
      <c r="AT113" s="226" t="s">
        <v>144</v>
      </c>
      <c r="AU113" s="226" t="s">
        <v>81</v>
      </c>
      <c r="AY113" s="20" t="s">
        <v>142</v>
      </c>
      <c r="BE113" s="227">
        <f>IF(N113="základní",J113,0)</f>
        <v>0</v>
      </c>
      <c r="BF113" s="227">
        <f>IF(N113="snížená",J113,0)</f>
        <v>0</v>
      </c>
      <c r="BG113" s="227">
        <f>IF(N113="zákl. přenesená",J113,0)</f>
        <v>0</v>
      </c>
      <c r="BH113" s="227">
        <f>IF(N113="sníž. přenesená",J113,0)</f>
        <v>0</v>
      </c>
      <c r="BI113" s="227">
        <f>IF(N113="nulová",J113,0)</f>
        <v>0</v>
      </c>
      <c r="BJ113" s="20" t="s">
        <v>77</v>
      </c>
      <c r="BK113" s="227">
        <f>ROUND(I113*H113,2)</f>
        <v>0</v>
      </c>
      <c r="BL113" s="20" t="s">
        <v>149</v>
      </c>
      <c r="BM113" s="226" t="s">
        <v>1296</v>
      </c>
    </row>
    <row r="114" s="2" customFormat="1">
      <c r="A114" s="41"/>
      <c r="B114" s="42"/>
      <c r="C114" s="43"/>
      <c r="D114" s="228" t="s">
        <v>151</v>
      </c>
      <c r="E114" s="43"/>
      <c r="F114" s="229" t="s">
        <v>307</v>
      </c>
      <c r="G114" s="43"/>
      <c r="H114" s="43"/>
      <c r="I114" s="230"/>
      <c r="J114" s="43"/>
      <c r="K114" s="43"/>
      <c r="L114" s="47"/>
      <c r="M114" s="231"/>
      <c r="N114" s="232"/>
      <c r="O114" s="87"/>
      <c r="P114" s="87"/>
      <c r="Q114" s="87"/>
      <c r="R114" s="87"/>
      <c r="S114" s="87"/>
      <c r="T114" s="88"/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T114" s="20" t="s">
        <v>151</v>
      </c>
      <c r="AU114" s="20" t="s">
        <v>81</v>
      </c>
    </row>
    <row r="115" s="2" customFormat="1">
      <c r="A115" s="41"/>
      <c r="B115" s="42"/>
      <c r="C115" s="43"/>
      <c r="D115" s="233" t="s">
        <v>153</v>
      </c>
      <c r="E115" s="43"/>
      <c r="F115" s="234" t="s">
        <v>308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153</v>
      </c>
      <c r="AU115" s="20" t="s">
        <v>81</v>
      </c>
    </row>
    <row r="116" s="13" customFormat="1">
      <c r="A116" s="13"/>
      <c r="B116" s="235"/>
      <c r="C116" s="236"/>
      <c r="D116" s="228" t="s">
        <v>173</v>
      </c>
      <c r="E116" s="237" t="s">
        <v>19</v>
      </c>
      <c r="F116" s="238" t="s">
        <v>309</v>
      </c>
      <c r="G116" s="236"/>
      <c r="H116" s="237" t="s">
        <v>19</v>
      </c>
      <c r="I116" s="239"/>
      <c r="J116" s="236"/>
      <c r="K116" s="236"/>
      <c r="L116" s="240"/>
      <c r="M116" s="241"/>
      <c r="N116" s="242"/>
      <c r="O116" s="242"/>
      <c r="P116" s="242"/>
      <c r="Q116" s="242"/>
      <c r="R116" s="242"/>
      <c r="S116" s="242"/>
      <c r="T116" s="243"/>
      <c r="U116" s="13"/>
      <c r="V116" s="13"/>
      <c r="W116" s="13"/>
      <c r="X116" s="13"/>
      <c r="Y116" s="13"/>
      <c r="Z116" s="13"/>
      <c r="AA116" s="13"/>
      <c r="AB116" s="13"/>
      <c r="AC116" s="13"/>
      <c r="AD116" s="13"/>
      <c r="AE116" s="13"/>
      <c r="AT116" s="244" t="s">
        <v>173</v>
      </c>
      <c r="AU116" s="244" t="s">
        <v>81</v>
      </c>
      <c r="AV116" s="13" t="s">
        <v>77</v>
      </c>
      <c r="AW116" s="13" t="s">
        <v>34</v>
      </c>
      <c r="AX116" s="13" t="s">
        <v>73</v>
      </c>
      <c r="AY116" s="244" t="s">
        <v>142</v>
      </c>
    </row>
    <row r="117" s="14" customFormat="1">
      <c r="A117" s="14"/>
      <c r="B117" s="245"/>
      <c r="C117" s="246"/>
      <c r="D117" s="228" t="s">
        <v>173</v>
      </c>
      <c r="E117" s="247" t="s">
        <v>19</v>
      </c>
      <c r="F117" s="248" t="s">
        <v>1297</v>
      </c>
      <c r="G117" s="246"/>
      <c r="H117" s="249">
        <v>0.089999999999999997</v>
      </c>
      <c r="I117" s="250"/>
      <c r="J117" s="246"/>
      <c r="K117" s="246"/>
      <c r="L117" s="251"/>
      <c r="M117" s="252"/>
      <c r="N117" s="253"/>
      <c r="O117" s="253"/>
      <c r="P117" s="253"/>
      <c r="Q117" s="253"/>
      <c r="R117" s="253"/>
      <c r="S117" s="253"/>
      <c r="T117" s="254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5" t="s">
        <v>173</v>
      </c>
      <c r="AU117" s="255" t="s">
        <v>81</v>
      </c>
      <c r="AV117" s="14" t="s">
        <v>81</v>
      </c>
      <c r="AW117" s="14" t="s">
        <v>34</v>
      </c>
      <c r="AX117" s="14" t="s">
        <v>73</v>
      </c>
      <c r="AY117" s="255" t="s">
        <v>142</v>
      </c>
    </row>
    <row r="118" s="13" customFormat="1">
      <c r="A118" s="13"/>
      <c r="B118" s="235"/>
      <c r="C118" s="236"/>
      <c r="D118" s="228" t="s">
        <v>173</v>
      </c>
      <c r="E118" s="237" t="s">
        <v>19</v>
      </c>
      <c r="F118" s="238" t="s">
        <v>311</v>
      </c>
      <c r="G118" s="236"/>
      <c r="H118" s="237" t="s">
        <v>19</v>
      </c>
      <c r="I118" s="239"/>
      <c r="J118" s="236"/>
      <c r="K118" s="236"/>
      <c r="L118" s="240"/>
      <c r="M118" s="241"/>
      <c r="N118" s="242"/>
      <c r="O118" s="242"/>
      <c r="P118" s="242"/>
      <c r="Q118" s="242"/>
      <c r="R118" s="242"/>
      <c r="S118" s="242"/>
      <c r="T118" s="243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44" t="s">
        <v>173</v>
      </c>
      <c r="AU118" s="244" t="s">
        <v>81</v>
      </c>
      <c r="AV118" s="13" t="s">
        <v>77</v>
      </c>
      <c r="AW118" s="13" t="s">
        <v>34</v>
      </c>
      <c r="AX118" s="13" t="s">
        <v>73</v>
      </c>
      <c r="AY118" s="244" t="s">
        <v>142</v>
      </c>
    </row>
    <row r="119" s="14" customFormat="1">
      <c r="A119" s="14"/>
      <c r="B119" s="245"/>
      <c r="C119" s="246"/>
      <c r="D119" s="228" t="s">
        <v>173</v>
      </c>
      <c r="E119" s="247" t="s">
        <v>19</v>
      </c>
      <c r="F119" s="248" t="s">
        <v>1298</v>
      </c>
      <c r="G119" s="246"/>
      <c r="H119" s="249">
        <v>0.088999999999999996</v>
      </c>
      <c r="I119" s="250"/>
      <c r="J119" s="246"/>
      <c r="K119" s="246"/>
      <c r="L119" s="251"/>
      <c r="M119" s="252"/>
      <c r="N119" s="253"/>
      <c r="O119" s="253"/>
      <c r="P119" s="253"/>
      <c r="Q119" s="253"/>
      <c r="R119" s="253"/>
      <c r="S119" s="253"/>
      <c r="T119" s="254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5" t="s">
        <v>173</v>
      </c>
      <c r="AU119" s="255" t="s">
        <v>81</v>
      </c>
      <c r="AV119" s="14" t="s">
        <v>81</v>
      </c>
      <c r="AW119" s="14" t="s">
        <v>34</v>
      </c>
      <c r="AX119" s="14" t="s">
        <v>73</v>
      </c>
      <c r="AY119" s="255" t="s">
        <v>142</v>
      </c>
    </row>
    <row r="120" s="15" customFormat="1">
      <c r="A120" s="15"/>
      <c r="B120" s="256"/>
      <c r="C120" s="257"/>
      <c r="D120" s="228" t="s">
        <v>173</v>
      </c>
      <c r="E120" s="258" t="s">
        <v>19</v>
      </c>
      <c r="F120" s="259" t="s">
        <v>178</v>
      </c>
      <c r="G120" s="257"/>
      <c r="H120" s="260">
        <v>0.17899999999999999</v>
      </c>
      <c r="I120" s="261"/>
      <c r="J120" s="257"/>
      <c r="K120" s="257"/>
      <c r="L120" s="262"/>
      <c r="M120" s="263"/>
      <c r="N120" s="264"/>
      <c r="O120" s="264"/>
      <c r="P120" s="264"/>
      <c r="Q120" s="264"/>
      <c r="R120" s="264"/>
      <c r="S120" s="264"/>
      <c r="T120" s="265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6" t="s">
        <v>173</v>
      </c>
      <c r="AU120" s="266" t="s">
        <v>81</v>
      </c>
      <c r="AV120" s="15" t="s">
        <v>149</v>
      </c>
      <c r="AW120" s="15" t="s">
        <v>34</v>
      </c>
      <c r="AX120" s="15" t="s">
        <v>77</v>
      </c>
      <c r="AY120" s="266" t="s">
        <v>142</v>
      </c>
    </row>
    <row r="121" s="12" customFormat="1" ht="22.8" customHeight="1">
      <c r="A121" s="12"/>
      <c r="B121" s="199"/>
      <c r="C121" s="200"/>
      <c r="D121" s="201" t="s">
        <v>72</v>
      </c>
      <c r="E121" s="213" t="s">
        <v>203</v>
      </c>
      <c r="F121" s="213" t="s">
        <v>602</v>
      </c>
      <c r="G121" s="200"/>
      <c r="H121" s="200"/>
      <c r="I121" s="203"/>
      <c r="J121" s="214">
        <f>BK121</f>
        <v>0</v>
      </c>
      <c r="K121" s="200"/>
      <c r="L121" s="205"/>
      <c r="M121" s="206"/>
      <c r="N121" s="207"/>
      <c r="O121" s="207"/>
      <c r="P121" s="208">
        <f>SUM(P122:P125)</f>
        <v>0</v>
      </c>
      <c r="Q121" s="207"/>
      <c r="R121" s="208">
        <f>SUM(R122:R125)</f>
        <v>0.00147</v>
      </c>
      <c r="S121" s="207"/>
      <c r="T121" s="209">
        <f>SUM(T122:T125)</f>
        <v>0.039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0" t="s">
        <v>77</v>
      </c>
      <c r="AT121" s="211" t="s">
        <v>72</v>
      </c>
      <c r="AU121" s="211" t="s">
        <v>77</v>
      </c>
      <c r="AY121" s="210" t="s">
        <v>142</v>
      </c>
      <c r="BK121" s="212">
        <f>SUM(BK122:BK125)</f>
        <v>0</v>
      </c>
    </row>
    <row r="122" s="2" customFormat="1" ht="24.15" customHeight="1">
      <c r="A122" s="41"/>
      <c r="B122" s="42"/>
      <c r="C122" s="215" t="s">
        <v>179</v>
      </c>
      <c r="D122" s="215" t="s">
        <v>144</v>
      </c>
      <c r="E122" s="216" t="s">
        <v>1299</v>
      </c>
      <c r="F122" s="217" t="s">
        <v>1300</v>
      </c>
      <c r="G122" s="218" t="s">
        <v>163</v>
      </c>
      <c r="H122" s="219">
        <v>1</v>
      </c>
      <c r="I122" s="220"/>
      <c r="J122" s="221">
        <f>ROUND(I122*H122,2)</f>
        <v>0</v>
      </c>
      <c r="K122" s="217" t="s">
        <v>148</v>
      </c>
      <c r="L122" s="47"/>
      <c r="M122" s="222" t="s">
        <v>19</v>
      </c>
      <c r="N122" s="223" t="s">
        <v>44</v>
      </c>
      <c r="O122" s="87"/>
      <c r="P122" s="224">
        <f>O122*H122</f>
        <v>0</v>
      </c>
      <c r="Q122" s="224">
        <v>0.00147</v>
      </c>
      <c r="R122" s="224">
        <f>Q122*H122</f>
        <v>0.00147</v>
      </c>
      <c r="S122" s="224">
        <v>0.039</v>
      </c>
      <c r="T122" s="225">
        <f>S122*H122</f>
        <v>0.039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149</v>
      </c>
      <c r="AT122" s="226" t="s">
        <v>144</v>
      </c>
      <c r="AU122" s="226" t="s">
        <v>81</v>
      </c>
      <c r="AY122" s="20" t="s">
        <v>142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77</v>
      </c>
      <c r="BK122" s="227">
        <f>ROUND(I122*H122,2)</f>
        <v>0</v>
      </c>
      <c r="BL122" s="20" t="s">
        <v>149</v>
      </c>
      <c r="BM122" s="226" t="s">
        <v>1301</v>
      </c>
    </row>
    <row r="123" s="2" customFormat="1">
      <c r="A123" s="41"/>
      <c r="B123" s="42"/>
      <c r="C123" s="43"/>
      <c r="D123" s="228" t="s">
        <v>151</v>
      </c>
      <c r="E123" s="43"/>
      <c r="F123" s="229" t="s">
        <v>1302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151</v>
      </c>
      <c r="AU123" s="20" t="s">
        <v>81</v>
      </c>
    </row>
    <row r="124" s="2" customFormat="1">
      <c r="A124" s="41"/>
      <c r="B124" s="42"/>
      <c r="C124" s="43"/>
      <c r="D124" s="233" t="s">
        <v>153</v>
      </c>
      <c r="E124" s="43"/>
      <c r="F124" s="234" t="s">
        <v>1303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153</v>
      </c>
      <c r="AU124" s="20" t="s">
        <v>81</v>
      </c>
    </row>
    <row r="125" s="14" customFormat="1">
      <c r="A125" s="14"/>
      <c r="B125" s="245"/>
      <c r="C125" s="246"/>
      <c r="D125" s="228" t="s">
        <v>173</v>
      </c>
      <c r="E125" s="247" t="s">
        <v>19</v>
      </c>
      <c r="F125" s="248" t="s">
        <v>1304</v>
      </c>
      <c r="G125" s="246"/>
      <c r="H125" s="249">
        <v>1</v>
      </c>
      <c r="I125" s="250"/>
      <c r="J125" s="246"/>
      <c r="K125" s="246"/>
      <c r="L125" s="251"/>
      <c r="M125" s="252"/>
      <c r="N125" s="253"/>
      <c r="O125" s="253"/>
      <c r="P125" s="253"/>
      <c r="Q125" s="253"/>
      <c r="R125" s="253"/>
      <c r="S125" s="253"/>
      <c r="T125" s="254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5" t="s">
        <v>173</v>
      </c>
      <c r="AU125" s="255" t="s">
        <v>81</v>
      </c>
      <c r="AV125" s="14" t="s">
        <v>81</v>
      </c>
      <c r="AW125" s="14" t="s">
        <v>34</v>
      </c>
      <c r="AX125" s="14" t="s">
        <v>77</v>
      </c>
      <c r="AY125" s="255" t="s">
        <v>142</v>
      </c>
    </row>
    <row r="126" s="12" customFormat="1" ht="22.8" customHeight="1">
      <c r="A126" s="12"/>
      <c r="B126" s="199"/>
      <c r="C126" s="200"/>
      <c r="D126" s="201" t="s">
        <v>72</v>
      </c>
      <c r="E126" s="213" t="s">
        <v>890</v>
      </c>
      <c r="F126" s="213" t="s">
        <v>891</v>
      </c>
      <c r="G126" s="200"/>
      <c r="H126" s="200"/>
      <c r="I126" s="203"/>
      <c r="J126" s="214">
        <f>BK126</f>
        <v>0</v>
      </c>
      <c r="K126" s="200"/>
      <c r="L126" s="205"/>
      <c r="M126" s="206"/>
      <c r="N126" s="207"/>
      <c r="O126" s="207"/>
      <c r="P126" s="208">
        <f>SUM(P127:P142)</f>
        <v>0</v>
      </c>
      <c r="Q126" s="207"/>
      <c r="R126" s="208">
        <f>SUM(R127:R142)</f>
        <v>0</v>
      </c>
      <c r="S126" s="207"/>
      <c r="T126" s="209">
        <f>SUM(T127:T142)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10" t="s">
        <v>77</v>
      </c>
      <c r="AT126" s="211" t="s">
        <v>72</v>
      </c>
      <c r="AU126" s="211" t="s">
        <v>77</v>
      </c>
      <c r="AY126" s="210" t="s">
        <v>142</v>
      </c>
      <c r="BK126" s="212">
        <f>SUM(BK127:BK142)</f>
        <v>0</v>
      </c>
    </row>
    <row r="127" s="2" customFormat="1" ht="24.15" customHeight="1">
      <c r="A127" s="41"/>
      <c r="B127" s="42"/>
      <c r="C127" s="215" t="s">
        <v>185</v>
      </c>
      <c r="D127" s="215" t="s">
        <v>144</v>
      </c>
      <c r="E127" s="216" t="s">
        <v>893</v>
      </c>
      <c r="F127" s="217" t="s">
        <v>894</v>
      </c>
      <c r="G127" s="218" t="s">
        <v>206</v>
      </c>
      <c r="H127" s="219">
        <v>3.4329999999999998</v>
      </c>
      <c r="I127" s="220"/>
      <c r="J127" s="221">
        <f>ROUND(I127*H127,2)</f>
        <v>0</v>
      </c>
      <c r="K127" s="217" t="s">
        <v>148</v>
      </c>
      <c r="L127" s="47"/>
      <c r="M127" s="222" t="s">
        <v>19</v>
      </c>
      <c r="N127" s="223" t="s">
        <v>44</v>
      </c>
      <c r="O127" s="87"/>
      <c r="P127" s="224">
        <f>O127*H127</f>
        <v>0</v>
      </c>
      <c r="Q127" s="224">
        <v>0</v>
      </c>
      <c r="R127" s="224">
        <f>Q127*H127</f>
        <v>0</v>
      </c>
      <c r="S127" s="224">
        <v>0</v>
      </c>
      <c r="T127" s="225">
        <f>S127*H127</f>
        <v>0</v>
      </c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R127" s="226" t="s">
        <v>149</v>
      </c>
      <c r="AT127" s="226" t="s">
        <v>144</v>
      </c>
      <c r="AU127" s="226" t="s">
        <v>81</v>
      </c>
      <c r="AY127" s="20" t="s">
        <v>142</v>
      </c>
      <c r="BE127" s="227">
        <f>IF(N127="základní",J127,0)</f>
        <v>0</v>
      </c>
      <c r="BF127" s="227">
        <f>IF(N127="snížená",J127,0)</f>
        <v>0</v>
      </c>
      <c r="BG127" s="227">
        <f>IF(N127="zákl. přenesená",J127,0)</f>
        <v>0</v>
      </c>
      <c r="BH127" s="227">
        <f>IF(N127="sníž. přenesená",J127,0)</f>
        <v>0</v>
      </c>
      <c r="BI127" s="227">
        <f>IF(N127="nulová",J127,0)</f>
        <v>0</v>
      </c>
      <c r="BJ127" s="20" t="s">
        <v>77</v>
      </c>
      <c r="BK127" s="227">
        <f>ROUND(I127*H127,2)</f>
        <v>0</v>
      </c>
      <c r="BL127" s="20" t="s">
        <v>149</v>
      </c>
      <c r="BM127" s="226" t="s">
        <v>1305</v>
      </c>
    </row>
    <row r="128" s="2" customFormat="1">
      <c r="A128" s="41"/>
      <c r="B128" s="42"/>
      <c r="C128" s="43"/>
      <c r="D128" s="228" t="s">
        <v>151</v>
      </c>
      <c r="E128" s="43"/>
      <c r="F128" s="229" t="s">
        <v>896</v>
      </c>
      <c r="G128" s="43"/>
      <c r="H128" s="43"/>
      <c r="I128" s="230"/>
      <c r="J128" s="43"/>
      <c r="K128" s="43"/>
      <c r="L128" s="47"/>
      <c r="M128" s="231"/>
      <c r="N128" s="232"/>
      <c r="O128" s="87"/>
      <c r="P128" s="87"/>
      <c r="Q128" s="87"/>
      <c r="R128" s="87"/>
      <c r="S128" s="87"/>
      <c r="T128" s="88"/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T128" s="20" t="s">
        <v>151</v>
      </c>
      <c r="AU128" s="20" t="s">
        <v>81</v>
      </c>
    </row>
    <row r="129" s="2" customFormat="1">
      <c r="A129" s="41"/>
      <c r="B129" s="42"/>
      <c r="C129" s="43"/>
      <c r="D129" s="233" t="s">
        <v>153</v>
      </c>
      <c r="E129" s="43"/>
      <c r="F129" s="234" t="s">
        <v>897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153</v>
      </c>
      <c r="AU129" s="20" t="s">
        <v>81</v>
      </c>
    </row>
    <row r="130" s="2" customFormat="1" ht="33" customHeight="1">
      <c r="A130" s="41"/>
      <c r="B130" s="42"/>
      <c r="C130" s="215" t="s">
        <v>192</v>
      </c>
      <c r="D130" s="215" t="s">
        <v>144</v>
      </c>
      <c r="E130" s="216" t="s">
        <v>899</v>
      </c>
      <c r="F130" s="217" t="s">
        <v>900</v>
      </c>
      <c r="G130" s="218" t="s">
        <v>206</v>
      </c>
      <c r="H130" s="219">
        <v>3.4329999999999998</v>
      </c>
      <c r="I130" s="220"/>
      <c r="J130" s="221">
        <f>ROUND(I130*H130,2)</f>
        <v>0</v>
      </c>
      <c r="K130" s="217" t="s">
        <v>148</v>
      </c>
      <c r="L130" s="47"/>
      <c r="M130" s="222" t="s">
        <v>19</v>
      </c>
      <c r="N130" s="223" t="s">
        <v>44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149</v>
      </c>
      <c r="AT130" s="226" t="s">
        <v>144</v>
      </c>
      <c r="AU130" s="226" t="s">
        <v>81</v>
      </c>
      <c r="AY130" s="20" t="s">
        <v>142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77</v>
      </c>
      <c r="BK130" s="227">
        <f>ROUND(I130*H130,2)</f>
        <v>0</v>
      </c>
      <c r="BL130" s="20" t="s">
        <v>149</v>
      </c>
      <c r="BM130" s="226" t="s">
        <v>1306</v>
      </c>
    </row>
    <row r="131" s="2" customFormat="1">
      <c r="A131" s="41"/>
      <c r="B131" s="42"/>
      <c r="C131" s="43"/>
      <c r="D131" s="228" t="s">
        <v>151</v>
      </c>
      <c r="E131" s="43"/>
      <c r="F131" s="229" t="s">
        <v>902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151</v>
      </c>
      <c r="AU131" s="20" t="s">
        <v>81</v>
      </c>
    </row>
    <row r="132" s="2" customFormat="1">
      <c r="A132" s="41"/>
      <c r="B132" s="42"/>
      <c r="C132" s="43"/>
      <c r="D132" s="233" t="s">
        <v>153</v>
      </c>
      <c r="E132" s="43"/>
      <c r="F132" s="234" t="s">
        <v>903</v>
      </c>
      <c r="G132" s="43"/>
      <c r="H132" s="43"/>
      <c r="I132" s="230"/>
      <c r="J132" s="43"/>
      <c r="K132" s="43"/>
      <c r="L132" s="47"/>
      <c r="M132" s="231"/>
      <c r="N132" s="232"/>
      <c r="O132" s="87"/>
      <c r="P132" s="87"/>
      <c r="Q132" s="87"/>
      <c r="R132" s="87"/>
      <c r="S132" s="87"/>
      <c r="T132" s="88"/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T132" s="20" t="s">
        <v>153</v>
      </c>
      <c r="AU132" s="20" t="s">
        <v>81</v>
      </c>
    </row>
    <row r="133" s="2" customFormat="1" ht="24.15" customHeight="1">
      <c r="A133" s="41"/>
      <c r="B133" s="42"/>
      <c r="C133" s="215" t="s">
        <v>198</v>
      </c>
      <c r="D133" s="215" t="s">
        <v>144</v>
      </c>
      <c r="E133" s="216" t="s">
        <v>905</v>
      </c>
      <c r="F133" s="217" t="s">
        <v>906</v>
      </c>
      <c r="G133" s="218" t="s">
        <v>206</v>
      </c>
      <c r="H133" s="219">
        <v>3.4329999999999998</v>
      </c>
      <c r="I133" s="220"/>
      <c r="J133" s="221">
        <f>ROUND(I133*H133,2)</f>
        <v>0</v>
      </c>
      <c r="K133" s="217" t="s">
        <v>148</v>
      </c>
      <c r="L133" s="47"/>
      <c r="M133" s="222" t="s">
        <v>19</v>
      </c>
      <c r="N133" s="223" t="s">
        <v>44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149</v>
      </c>
      <c r="AT133" s="226" t="s">
        <v>144</v>
      </c>
      <c r="AU133" s="226" t="s">
        <v>81</v>
      </c>
      <c r="AY133" s="20" t="s">
        <v>142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77</v>
      </c>
      <c r="BK133" s="227">
        <f>ROUND(I133*H133,2)</f>
        <v>0</v>
      </c>
      <c r="BL133" s="20" t="s">
        <v>149</v>
      </c>
      <c r="BM133" s="226" t="s">
        <v>1307</v>
      </c>
    </row>
    <row r="134" s="2" customFormat="1">
      <c r="A134" s="41"/>
      <c r="B134" s="42"/>
      <c r="C134" s="43"/>
      <c r="D134" s="228" t="s">
        <v>151</v>
      </c>
      <c r="E134" s="43"/>
      <c r="F134" s="229" t="s">
        <v>908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151</v>
      </c>
      <c r="AU134" s="20" t="s">
        <v>81</v>
      </c>
    </row>
    <row r="135" s="2" customFormat="1">
      <c r="A135" s="41"/>
      <c r="B135" s="42"/>
      <c r="C135" s="43"/>
      <c r="D135" s="233" t="s">
        <v>153</v>
      </c>
      <c r="E135" s="43"/>
      <c r="F135" s="234" t="s">
        <v>909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153</v>
      </c>
      <c r="AU135" s="20" t="s">
        <v>81</v>
      </c>
    </row>
    <row r="136" s="2" customFormat="1" ht="24.15" customHeight="1">
      <c r="A136" s="41"/>
      <c r="B136" s="42"/>
      <c r="C136" s="215" t="s">
        <v>203</v>
      </c>
      <c r="D136" s="215" t="s">
        <v>144</v>
      </c>
      <c r="E136" s="216" t="s">
        <v>911</v>
      </c>
      <c r="F136" s="217" t="s">
        <v>912</v>
      </c>
      <c r="G136" s="218" t="s">
        <v>206</v>
      </c>
      <c r="H136" s="219">
        <v>65.227000000000004</v>
      </c>
      <c r="I136" s="220"/>
      <c r="J136" s="221">
        <f>ROUND(I136*H136,2)</f>
        <v>0</v>
      </c>
      <c r="K136" s="217" t="s">
        <v>148</v>
      </c>
      <c r="L136" s="47"/>
      <c r="M136" s="222" t="s">
        <v>19</v>
      </c>
      <c r="N136" s="223" t="s">
        <v>44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149</v>
      </c>
      <c r="AT136" s="226" t="s">
        <v>144</v>
      </c>
      <c r="AU136" s="226" t="s">
        <v>81</v>
      </c>
      <c r="AY136" s="20" t="s">
        <v>142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77</v>
      </c>
      <c r="BK136" s="227">
        <f>ROUND(I136*H136,2)</f>
        <v>0</v>
      </c>
      <c r="BL136" s="20" t="s">
        <v>149</v>
      </c>
      <c r="BM136" s="226" t="s">
        <v>1308</v>
      </c>
    </row>
    <row r="137" s="2" customFormat="1">
      <c r="A137" s="41"/>
      <c r="B137" s="42"/>
      <c r="C137" s="43"/>
      <c r="D137" s="228" t="s">
        <v>151</v>
      </c>
      <c r="E137" s="43"/>
      <c r="F137" s="229" t="s">
        <v>914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151</v>
      </c>
      <c r="AU137" s="20" t="s">
        <v>81</v>
      </c>
    </row>
    <row r="138" s="2" customFormat="1">
      <c r="A138" s="41"/>
      <c r="B138" s="42"/>
      <c r="C138" s="43"/>
      <c r="D138" s="233" t="s">
        <v>153</v>
      </c>
      <c r="E138" s="43"/>
      <c r="F138" s="234" t="s">
        <v>915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153</v>
      </c>
      <c r="AU138" s="20" t="s">
        <v>81</v>
      </c>
    </row>
    <row r="139" s="14" customFormat="1">
      <c r="A139" s="14"/>
      <c r="B139" s="245"/>
      <c r="C139" s="246"/>
      <c r="D139" s="228" t="s">
        <v>173</v>
      </c>
      <c r="E139" s="246"/>
      <c r="F139" s="248" t="s">
        <v>1309</v>
      </c>
      <c r="G139" s="246"/>
      <c r="H139" s="249">
        <v>65.227000000000004</v>
      </c>
      <c r="I139" s="250"/>
      <c r="J139" s="246"/>
      <c r="K139" s="246"/>
      <c r="L139" s="251"/>
      <c r="M139" s="252"/>
      <c r="N139" s="253"/>
      <c r="O139" s="253"/>
      <c r="P139" s="253"/>
      <c r="Q139" s="253"/>
      <c r="R139" s="253"/>
      <c r="S139" s="253"/>
      <c r="T139" s="254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5" t="s">
        <v>173</v>
      </c>
      <c r="AU139" s="255" t="s">
        <v>81</v>
      </c>
      <c r="AV139" s="14" t="s">
        <v>81</v>
      </c>
      <c r="AW139" s="14" t="s">
        <v>4</v>
      </c>
      <c r="AX139" s="14" t="s">
        <v>77</v>
      </c>
      <c r="AY139" s="255" t="s">
        <v>142</v>
      </c>
    </row>
    <row r="140" s="2" customFormat="1" ht="33" customHeight="1">
      <c r="A140" s="41"/>
      <c r="B140" s="42"/>
      <c r="C140" s="215" t="s">
        <v>211</v>
      </c>
      <c r="D140" s="215" t="s">
        <v>144</v>
      </c>
      <c r="E140" s="216" t="s">
        <v>918</v>
      </c>
      <c r="F140" s="217" t="s">
        <v>919</v>
      </c>
      <c r="G140" s="218" t="s">
        <v>206</v>
      </c>
      <c r="H140" s="219">
        <v>3.4329999999999998</v>
      </c>
      <c r="I140" s="220"/>
      <c r="J140" s="221">
        <f>ROUND(I140*H140,2)</f>
        <v>0</v>
      </c>
      <c r="K140" s="217" t="s">
        <v>148</v>
      </c>
      <c r="L140" s="47"/>
      <c r="M140" s="222" t="s">
        <v>19</v>
      </c>
      <c r="N140" s="223" t="s">
        <v>44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149</v>
      </c>
      <c r="AT140" s="226" t="s">
        <v>144</v>
      </c>
      <c r="AU140" s="226" t="s">
        <v>81</v>
      </c>
      <c r="AY140" s="20" t="s">
        <v>142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77</v>
      </c>
      <c r="BK140" s="227">
        <f>ROUND(I140*H140,2)</f>
        <v>0</v>
      </c>
      <c r="BL140" s="20" t="s">
        <v>149</v>
      </c>
      <c r="BM140" s="226" t="s">
        <v>1310</v>
      </c>
    </row>
    <row r="141" s="2" customFormat="1">
      <c r="A141" s="41"/>
      <c r="B141" s="42"/>
      <c r="C141" s="43"/>
      <c r="D141" s="228" t="s">
        <v>151</v>
      </c>
      <c r="E141" s="43"/>
      <c r="F141" s="229" t="s">
        <v>921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151</v>
      </c>
      <c r="AU141" s="20" t="s">
        <v>81</v>
      </c>
    </row>
    <row r="142" s="2" customFormat="1">
      <c r="A142" s="41"/>
      <c r="B142" s="42"/>
      <c r="C142" s="43"/>
      <c r="D142" s="233" t="s">
        <v>153</v>
      </c>
      <c r="E142" s="43"/>
      <c r="F142" s="234" t="s">
        <v>922</v>
      </c>
      <c r="G142" s="43"/>
      <c r="H142" s="43"/>
      <c r="I142" s="230"/>
      <c r="J142" s="43"/>
      <c r="K142" s="43"/>
      <c r="L142" s="47"/>
      <c r="M142" s="231"/>
      <c r="N142" s="232"/>
      <c r="O142" s="87"/>
      <c r="P142" s="87"/>
      <c r="Q142" s="87"/>
      <c r="R142" s="87"/>
      <c r="S142" s="87"/>
      <c r="T142" s="88"/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T142" s="20" t="s">
        <v>153</v>
      </c>
      <c r="AU142" s="20" t="s">
        <v>81</v>
      </c>
    </row>
    <row r="143" s="12" customFormat="1" ht="22.8" customHeight="1">
      <c r="A143" s="12"/>
      <c r="B143" s="199"/>
      <c r="C143" s="200"/>
      <c r="D143" s="201" t="s">
        <v>72</v>
      </c>
      <c r="E143" s="213" t="s">
        <v>937</v>
      </c>
      <c r="F143" s="213" t="s">
        <v>938</v>
      </c>
      <c r="G143" s="200"/>
      <c r="H143" s="200"/>
      <c r="I143" s="203"/>
      <c r="J143" s="214">
        <f>BK143</f>
        <v>0</v>
      </c>
      <c r="K143" s="200"/>
      <c r="L143" s="205"/>
      <c r="M143" s="206"/>
      <c r="N143" s="207"/>
      <c r="O143" s="207"/>
      <c r="P143" s="208">
        <f>SUM(P144:P146)</f>
        <v>0</v>
      </c>
      <c r="Q143" s="207"/>
      <c r="R143" s="208">
        <f>SUM(R144:R146)</f>
        <v>0</v>
      </c>
      <c r="S143" s="207"/>
      <c r="T143" s="209">
        <f>SUM(T144:T146)</f>
        <v>0</v>
      </c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R143" s="210" t="s">
        <v>77</v>
      </c>
      <c r="AT143" s="211" t="s">
        <v>72</v>
      </c>
      <c r="AU143" s="211" t="s">
        <v>77</v>
      </c>
      <c r="AY143" s="210" t="s">
        <v>142</v>
      </c>
      <c r="BK143" s="212">
        <f>SUM(BK144:BK146)</f>
        <v>0</v>
      </c>
    </row>
    <row r="144" s="2" customFormat="1" ht="24.15" customHeight="1">
      <c r="A144" s="41"/>
      <c r="B144" s="42"/>
      <c r="C144" s="215" t="s">
        <v>217</v>
      </c>
      <c r="D144" s="215" t="s">
        <v>144</v>
      </c>
      <c r="E144" s="216" t="s">
        <v>940</v>
      </c>
      <c r="F144" s="217" t="s">
        <v>941</v>
      </c>
      <c r="G144" s="218" t="s">
        <v>206</v>
      </c>
      <c r="H144" s="219">
        <v>6.3789999999999996</v>
      </c>
      <c r="I144" s="220"/>
      <c r="J144" s="221">
        <f>ROUND(I144*H144,2)</f>
        <v>0</v>
      </c>
      <c r="K144" s="217" t="s">
        <v>148</v>
      </c>
      <c r="L144" s="47"/>
      <c r="M144" s="222" t="s">
        <v>19</v>
      </c>
      <c r="N144" s="223" t="s">
        <v>44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149</v>
      </c>
      <c r="AT144" s="226" t="s">
        <v>144</v>
      </c>
      <c r="AU144" s="226" t="s">
        <v>81</v>
      </c>
      <c r="AY144" s="20" t="s">
        <v>142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77</v>
      </c>
      <c r="BK144" s="227">
        <f>ROUND(I144*H144,2)</f>
        <v>0</v>
      </c>
      <c r="BL144" s="20" t="s">
        <v>149</v>
      </c>
      <c r="BM144" s="226" t="s">
        <v>1311</v>
      </c>
    </row>
    <row r="145" s="2" customFormat="1">
      <c r="A145" s="41"/>
      <c r="B145" s="42"/>
      <c r="C145" s="43"/>
      <c r="D145" s="228" t="s">
        <v>151</v>
      </c>
      <c r="E145" s="43"/>
      <c r="F145" s="229" t="s">
        <v>943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151</v>
      </c>
      <c r="AU145" s="20" t="s">
        <v>81</v>
      </c>
    </row>
    <row r="146" s="2" customFormat="1">
      <c r="A146" s="41"/>
      <c r="B146" s="42"/>
      <c r="C146" s="43"/>
      <c r="D146" s="233" t="s">
        <v>153</v>
      </c>
      <c r="E146" s="43"/>
      <c r="F146" s="234" t="s">
        <v>944</v>
      </c>
      <c r="G146" s="43"/>
      <c r="H146" s="43"/>
      <c r="I146" s="230"/>
      <c r="J146" s="43"/>
      <c r="K146" s="43"/>
      <c r="L146" s="47"/>
      <c r="M146" s="231"/>
      <c r="N146" s="232"/>
      <c r="O146" s="87"/>
      <c r="P146" s="87"/>
      <c r="Q146" s="87"/>
      <c r="R146" s="87"/>
      <c r="S146" s="87"/>
      <c r="T146" s="88"/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T146" s="20" t="s">
        <v>153</v>
      </c>
      <c r="AU146" s="20" t="s">
        <v>81</v>
      </c>
    </row>
    <row r="147" s="12" customFormat="1" ht="25.92" customHeight="1">
      <c r="A147" s="12"/>
      <c r="B147" s="199"/>
      <c r="C147" s="200"/>
      <c r="D147" s="201" t="s">
        <v>72</v>
      </c>
      <c r="E147" s="202" t="s">
        <v>945</v>
      </c>
      <c r="F147" s="202" t="s">
        <v>946</v>
      </c>
      <c r="G147" s="200"/>
      <c r="H147" s="200"/>
      <c r="I147" s="203"/>
      <c r="J147" s="204">
        <f>BK147</f>
        <v>0</v>
      </c>
      <c r="K147" s="200"/>
      <c r="L147" s="205"/>
      <c r="M147" s="206"/>
      <c r="N147" s="207"/>
      <c r="O147" s="207"/>
      <c r="P147" s="208">
        <f>P148+P208+P243+P271+P283</f>
        <v>0</v>
      </c>
      <c r="Q147" s="207"/>
      <c r="R147" s="208">
        <f>R148+R208+R243+R271+R283</f>
        <v>8.8057274529280001</v>
      </c>
      <c r="S147" s="207"/>
      <c r="T147" s="209">
        <f>T148+T208+T243+T271+T283</f>
        <v>3.3935554999999997</v>
      </c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R147" s="210" t="s">
        <v>81</v>
      </c>
      <c r="AT147" s="211" t="s">
        <v>72</v>
      </c>
      <c r="AU147" s="211" t="s">
        <v>73</v>
      </c>
      <c r="AY147" s="210" t="s">
        <v>142</v>
      </c>
      <c r="BK147" s="212">
        <f>BK148+BK208+BK243+BK271+BK283</f>
        <v>0</v>
      </c>
    </row>
    <row r="148" s="12" customFormat="1" ht="22.8" customHeight="1">
      <c r="A148" s="12"/>
      <c r="B148" s="199"/>
      <c r="C148" s="200"/>
      <c r="D148" s="201" t="s">
        <v>72</v>
      </c>
      <c r="E148" s="213" t="s">
        <v>1312</v>
      </c>
      <c r="F148" s="213" t="s">
        <v>1313</v>
      </c>
      <c r="G148" s="200"/>
      <c r="H148" s="200"/>
      <c r="I148" s="203"/>
      <c r="J148" s="214">
        <f>BK148</f>
        <v>0</v>
      </c>
      <c r="K148" s="200"/>
      <c r="L148" s="205"/>
      <c r="M148" s="206"/>
      <c r="N148" s="207"/>
      <c r="O148" s="207"/>
      <c r="P148" s="208">
        <f>SUM(P149:P207)</f>
        <v>0</v>
      </c>
      <c r="Q148" s="207"/>
      <c r="R148" s="208">
        <f>SUM(R149:R207)</f>
        <v>3.1002512821439998</v>
      </c>
      <c r="S148" s="207"/>
      <c r="T148" s="209">
        <f>SUM(T149:T207)</f>
        <v>2.9971349999999997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10" t="s">
        <v>81</v>
      </c>
      <c r="AT148" s="211" t="s">
        <v>72</v>
      </c>
      <c r="AU148" s="211" t="s">
        <v>77</v>
      </c>
      <c r="AY148" s="210" t="s">
        <v>142</v>
      </c>
      <c r="BK148" s="212">
        <f>SUM(BK149:BK207)</f>
        <v>0</v>
      </c>
    </row>
    <row r="149" s="2" customFormat="1" ht="24.15" customHeight="1">
      <c r="A149" s="41"/>
      <c r="B149" s="42"/>
      <c r="C149" s="215" t="s">
        <v>8</v>
      </c>
      <c r="D149" s="215" t="s">
        <v>144</v>
      </c>
      <c r="E149" s="216" t="s">
        <v>1314</v>
      </c>
      <c r="F149" s="217" t="s">
        <v>1315</v>
      </c>
      <c r="G149" s="218" t="s">
        <v>147</v>
      </c>
      <c r="H149" s="219">
        <v>644.27999999999997</v>
      </c>
      <c r="I149" s="220"/>
      <c r="J149" s="221">
        <f>ROUND(I149*H149,2)</f>
        <v>0</v>
      </c>
      <c r="K149" s="217" t="s">
        <v>19</v>
      </c>
      <c r="L149" s="47"/>
      <c r="M149" s="222" t="s">
        <v>19</v>
      </c>
      <c r="N149" s="223" t="s">
        <v>44</v>
      </c>
      <c r="O149" s="87"/>
      <c r="P149" s="224">
        <f>O149*H149</f>
        <v>0</v>
      </c>
      <c r="Q149" s="224">
        <v>0</v>
      </c>
      <c r="R149" s="224">
        <f>Q149*H149</f>
        <v>0</v>
      </c>
      <c r="S149" s="224">
        <v>0</v>
      </c>
      <c r="T149" s="225">
        <f>S149*H149</f>
        <v>0</v>
      </c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R149" s="226" t="s">
        <v>249</v>
      </c>
      <c r="AT149" s="226" t="s">
        <v>144</v>
      </c>
      <c r="AU149" s="226" t="s">
        <v>81</v>
      </c>
      <c r="AY149" s="20" t="s">
        <v>142</v>
      </c>
      <c r="BE149" s="227">
        <f>IF(N149="základní",J149,0)</f>
        <v>0</v>
      </c>
      <c r="BF149" s="227">
        <f>IF(N149="snížená",J149,0)</f>
        <v>0</v>
      </c>
      <c r="BG149" s="227">
        <f>IF(N149="zákl. přenesená",J149,0)</f>
        <v>0</v>
      </c>
      <c r="BH149" s="227">
        <f>IF(N149="sníž. přenesená",J149,0)</f>
        <v>0</v>
      </c>
      <c r="BI149" s="227">
        <f>IF(N149="nulová",J149,0)</f>
        <v>0</v>
      </c>
      <c r="BJ149" s="20" t="s">
        <v>77</v>
      </c>
      <c r="BK149" s="227">
        <f>ROUND(I149*H149,2)</f>
        <v>0</v>
      </c>
      <c r="BL149" s="20" t="s">
        <v>249</v>
      </c>
      <c r="BM149" s="226" t="s">
        <v>1316</v>
      </c>
    </row>
    <row r="150" s="2" customFormat="1">
      <c r="A150" s="41"/>
      <c r="B150" s="42"/>
      <c r="C150" s="43"/>
      <c r="D150" s="228" t="s">
        <v>151</v>
      </c>
      <c r="E150" s="43"/>
      <c r="F150" s="229" t="s">
        <v>1315</v>
      </c>
      <c r="G150" s="43"/>
      <c r="H150" s="43"/>
      <c r="I150" s="230"/>
      <c r="J150" s="43"/>
      <c r="K150" s="43"/>
      <c r="L150" s="47"/>
      <c r="M150" s="231"/>
      <c r="N150" s="232"/>
      <c r="O150" s="87"/>
      <c r="P150" s="87"/>
      <c r="Q150" s="87"/>
      <c r="R150" s="87"/>
      <c r="S150" s="87"/>
      <c r="T150" s="88"/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T150" s="20" t="s">
        <v>151</v>
      </c>
      <c r="AU150" s="20" t="s">
        <v>81</v>
      </c>
    </row>
    <row r="151" s="14" customFormat="1">
      <c r="A151" s="14"/>
      <c r="B151" s="245"/>
      <c r="C151" s="246"/>
      <c r="D151" s="228" t="s">
        <v>173</v>
      </c>
      <c r="E151" s="247" t="s">
        <v>19</v>
      </c>
      <c r="F151" s="248" t="s">
        <v>1317</v>
      </c>
      <c r="G151" s="246"/>
      <c r="H151" s="249">
        <v>644.27999999999997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173</v>
      </c>
      <c r="AU151" s="255" t="s">
        <v>81</v>
      </c>
      <c r="AV151" s="14" t="s">
        <v>81</v>
      </c>
      <c r="AW151" s="14" t="s">
        <v>34</v>
      </c>
      <c r="AX151" s="14" t="s">
        <v>77</v>
      </c>
      <c r="AY151" s="255" t="s">
        <v>142</v>
      </c>
    </row>
    <row r="152" s="2" customFormat="1" ht="33" customHeight="1">
      <c r="A152" s="41"/>
      <c r="B152" s="42"/>
      <c r="C152" s="215" t="s">
        <v>229</v>
      </c>
      <c r="D152" s="215" t="s">
        <v>144</v>
      </c>
      <c r="E152" s="216" t="s">
        <v>1318</v>
      </c>
      <c r="F152" s="217" t="s">
        <v>1319</v>
      </c>
      <c r="G152" s="218" t="s">
        <v>147</v>
      </c>
      <c r="H152" s="219">
        <v>644.27999999999997</v>
      </c>
      <c r="I152" s="220"/>
      <c r="J152" s="221">
        <f>ROUND(I152*H152,2)</f>
        <v>0</v>
      </c>
      <c r="K152" s="217" t="s">
        <v>148</v>
      </c>
      <c r="L152" s="47"/>
      <c r="M152" s="222" t="s">
        <v>19</v>
      </c>
      <c r="N152" s="223" t="s">
        <v>44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0.002</v>
      </c>
      <c r="T152" s="225">
        <f>S152*H152</f>
        <v>1.2885599999999999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249</v>
      </c>
      <c r="AT152" s="226" t="s">
        <v>144</v>
      </c>
      <c r="AU152" s="226" t="s">
        <v>81</v>
      </c>
      <c r="AY152" s="20" t="s">
        <v>142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77</v>
      </c>
      <c r="BK152" s="227">
        <f>ROUND(I152*H152,2)</f>
        <v>0</v>
      </c>
      <c r="BL152" s="20" t="s">
        <v>249</v>
      </c>
      <c r="BM152" s="226" t="s">
        <v>1320</v>
      </c>
    </row>
    <row r="153" s="2" customFormat="1">
      <c r="A153" s="41"/>
      <c r="B153" s="42"/>
      <c r="C153" s="43"/>
      <c r="D153" s="228" t="s">
        <v>151</v>
      </c>
      <c r="E153" s="43"/>
      <c r="F153" s="229" t="s">
        <v>1321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151</v>
      </c>
      <c r="AU153" s="20" t="s">
        <v>81</v>
      </c>
    </row>
    <row r="154" s="2" customFormat="1">
      <c r="A154" s="41"/>
      <c r="B154" s="42"/>
      <c r="C154" s="43"/>
      <c r="D154" s="233" t="s">
        <v>153</v>
      </c>
      <c r="E154" s="43"/>
      <c r="F154" s="234" t="s">
        <v>1322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153</v>
      </c>
      <c r="AU154" s="20" t="s">
        <v>81</v>
      </c>
    </row>
    <row r="155" s="2" customFormat="1" ht="24.15" customHeight="1">
      <c r="A155" s="41"/>
      <c r="B155" s="42"/>
      <c r="C155" s="215" t="s">
        <v>235</v>
      </c>
      <c r="D155" s="215" t="s">
        <v>144</v>
      </c>
      <c r="E155" s="216" t="s">
        <v>1323</v>
      </c>
      <c r="F155" s="217" t="s">
        <v>1324</v>
      </c>
      <c r="G155" s="218" t="s">
        <v>147</v>
      </c>
      <c r="H155" s="219">
        <v>155.32499999999999</v>
      </c>
      <c r="I155" s="220"/>
      <c r="J155" s="221">
        <f>ROUND(I155*H155,2)</f>
        <v>0</v>
      </c>
      <c r="K155" s="217" t="s">
        <v>148</v>
      </c>
      <c r="L155" s="47"/>
      <c r="M155" s="222" t="s">
        <v>19</v>
      </c>
      <c r="N155" s="223" t="s">
        <v>44</v>
      </c>
      <c r="O155" s="87"/>
      <c r="P155" s="224">
        <f>O155*H155</f>
        <v>0</v>
      </c>
      <c r="Q155" s="224">
        <v>0</v>
      </c>
      <c r="R155" s="224">
        <f>Q155*H155</f>
        <v>0</v>
      </c>
      <c r="S155" s="224">
        <v>0.010999999999999999</v>
      </c>
      <c r="T155" s="225">
        <f>S155*H155</f>
        <v>1.7085749999999997</v>
      </c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R155" s="226" t="s">
        <v>249</v>
      </c>
      <c r="AT155" s="226" t="s">
        <v>144</v>
      </c>
      <c r="AU155" s="226" t="s">
        <v>81</v>
      </c>
      <c r="AY155" s="20" t="s">
        <v>142</v>
      </c>
      <c r="BE155" s="227">
        <f>IF(N155="základní",J155,0)</f>
        <v>0</v>
      </c>
      <c r="BF155" s="227">
        <f>IF(N155="snížená",J155,0)</f>
        <v>0</v>
      </c>
      <c r="BG155" s="227">
        <f>IF(N155="zákl. přenesená",J155,0)</f>
        <v>0</v>
      </c>
      <c r="BH155" s="227">
        <f>IF(N155="sníž. přenesená",J155,0)</f>
        <v>0</v>
      </c>
      <c r="BI155" s="227">
        <f>IF(N155="nulová",J155,0)</f>
        <v>0</v>
      </c>
      <c r="BJ155" s="20" t="s">
        <v>77</v>
      </c>
      <c r="BK155" s="227">
        <f>ROUND(I155*H155,2)</f>
        <v>0</v>
      </c>
      <c r="BL155" s="20" t="s">
        <v>249</v>
      </c>
      <c r="BM155" s="226" t="s">
        <v>1325</v>
      </c>
    </row>
    <row r="156" s="2" customFormat="1">
      <c r="A156" s="41"/>
      <c r="B156" s="42"/>
      <c r="C156" s="43"/>
      <c r="D156" s="228" t="s">
        <v>151</v>
      </c>
      <c r="E156" s="43"/>
      <c r="F156" s="229" t="s">
        <v>1326</v>
      </c>
      <c r="G156" s="43"/>
      <c r="H156" s="43"/>
      <c r="I156" s="230"/>
      <c r="J156" s="43"/>
      <c r="K156" s="43"/>
      <c r="L156" s="47"/>
      <c r="M156" s="231"/>
      <c r="N156" s="232"/>
      <c r="O156" s="87"/>
      <c r="P156" s="87"/>
      <c r="Q156" s="87"/>
      <c r="R156" s="87"/>
      <c r="S156" s="87"/>
      <c r="T156" s="88"/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T156" s="20" t="s">
        <v>151</v>
      </c>
      <c r="AU156" s="20" t="s">
        <v>81</v>
      </c>
    </row>
    <row r="157" s="2" customFormat="1">
      <c r="A157" s="41"/>
      <c r="B157" s="42"/>
      <c r="C157" s="43"/>
      <c r="D157" s="233" t="s">
        <v>153</v>
      </c>
      <c r="E157" s="43"/>
      <c r="F157" s="234" t="s">
        <v>1327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153</v>
      </c>
      <c r="AU157" s="20" t="s">
        <v>81</v>
      </c>
    </row>
    <row r="158" s="13" customFormat="1">
      <c r="A158" s="13"/>
      <c r="B158" s="235"/>
      <c r="C158" s="236"/>
      <c r="D158" s="228" t="s">
        <v>173</v>
      </c>
      <c r="E158" s="237" t="s">
        <v>19</v>
      </c>
      <c r="F158" s="238" t="s">
        <v>1328</v>
      </c>
      <c r="G158" s="236"/>
      <c r="H158" s="237" t="s">
        <v>19</v>
      </c>
      <c r="I158" s="239"/>
      <c r="J158" s="236"/>
      <c r="K158" s="236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173</v>
      </c>
      <c r="AU158" s="244" t="s">
        <v>81</v>
      </c>
      <c r="AV158" s="13" t="s">
        <v>77</v>
      </c>
      <c r="AW158" s="13" t="s">
        <v>34</v>
      </c>
      <c r="AX158" s="13" t="s">
        <v>73</v>
      </c>
      <c r="AY158" s="244" t="s">
        <v>142</v>
      </c>
    </row>
    <row r="159" s="14" customFormat="1">
      <c r="A159" s="14"/>
      <c r="B159" s="245"/>
      <c r="C159" s="246"/>
      <c r="D159" s="228" t="s">
        <v>173</v>
      </c>
      <c r="E159" s="247" t="s">
        <v>19</v>
      </c>
      <c r="F159" s="248" t="s">
        <v>1329</v>
      </c>
      <c r="G159" s="246"/>
      <c r="H159" s="249">
        <v>155.32499999999999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173</v>
      </c>
      <c r="AU159" s="255" t="s">
        <v>81</v>
      </c>
      <c r="AV159" s="14" t="s">
        <v>81</v>
      </c>
      <c r="AW159" s="14" t="s">
        <v>34</v>
      </c>
      <c r="AX159" s="14" t="s">
        <v>77</v>
      </c>
      <c r="AY159" s="255" t="s">
        <v>142</v>
      </c>
    </row>
    <row r="160" s="2" customFormat="1" ht="24.15" customHeight="1">
      <c r="A160" s="41"/>
      <c r="B160" s="42"/>
      <c r="C160" s="215" t="s">
        <v>241</v>
      </c>
      <c r="D160" s="215" t="s">
        <v>144</v>
      </c>
      <c r="E160" s="216" t="s">
        <v>1330</v>
      </c>
      <c r="F160" s="217" t="s">
        <v>1331</v>
      </c>
      <c r="G160" s="218" t="s">
        <v>147</v>
      </c>
      <c r="H160" s="219">
        <v>155.32499999999999</v>
      </c>
      <c r="I160" s="220"/>
      <c r="J160" s="221">
        <f>ROUND(I160*H160,2)</f>
        <v>0</v>
      </c>
      <c r="K160" s="217" t="s">
        <v>148</v>
      </c>
      <c r="L160" s="47"/>
      <c r="M160" s="222" t="s">
        <v>19</v>
      </c>
      <c r="N160" s="223" t="s">
        <v>44</v>
      </c>
      <c r="O160" s="87"/>
      <c r="P160" s="224">
        <f>O160*H160</f>
        <v>0</v>
      </c>
      <c r="Q160" s="224">
        <v>0.00088000000000000003</v>
      </c>
      <c r="R160" s="224">
        <f>Q160*H160</f>
        <v>0.136686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249</v>
      </c>
      <c r="AT160" s="226" t="s">
        <v>144</v>
      </c>
      <c r="AU160" s="226" t="s">
        <v>81</v>
      </c>
      <c r="AY160" s="20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77</v>
      </c>
      <c r="BK160" s="227">
        <f>ROUND(I160*H160,2)</f>
        <v>0</v>
      </c>
      <c r="BL160" s="20" t="s">
        <v>249</v>
      </c>
      <c r="BM160" s="226" t="s">
        <v>1332</v>
      </c>
    </row>
    <row r="161" s="2" customFormat="1">
      <c r="A161" s="41"/>
      <c r="B161" s="42"/>
      <c r="C161" s="43"/>
      <c r="D161" s="228" t="s">
        <v>151</v>
      </c>
      <c r="E161" s="43"/>
      <c r="F161" s="229" t="s">
        <v>1333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151</v>
      </c>
      <c r="AU161" s="20" t="s">
        <v>81</v>
      </c>
    </row>
    <row r="162" s="2" customFormat="1">
      <c r="A162" s="41"/>
      <c r="B162" s="42"/>
      <c r="C162" s="43"/>
      <c r="D162" s="233" t="s">
        <v>153</v>
      </c>
      <c r="E162" s="43"/>
      <c r="F162" s="234" t="s">
        <v>1334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153</v>
      </c>
      <c r="AU162" s="20" t="s">
        <v>81</v>
      </c>
    </row>
    <row r="163" s="13" customFormat="1">
      <c r="A163" s="13"/>
      <c r="B163" s="235"/>
      <c r="C163" s="236"/>
      <c r="D163" s="228" t="s">
        <v>173</v>
      </c>
      <c r="E163" s="237" t="s">
        <v>19</v>
      </c>
      <c r="F163" s="238" t="s">
        <v>1335</v>
      </c>
      <c r="G163" s="236"/>
      <c r="H163" s="237" t="s">
        <v>19</v>
      </c>
      <c r="I163" s="239"/>
      <c r="J163" s="236"/>
      <c r="K163" s="236"/>
      <c r="L163" s="240"/>
      <c r="M163" s="241"/>
      <c r="N163" s="242"/>
      <c r="O163" s="242"/>
      <c r="P163" s="242"/>
      <c r="Q163" s="242"/>
      <c r="R163" s="242"/>
      <c r="S163" s="242"/>
      <c r="T163" s="243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4" t="s">
        <v>173</v>
      </c>
      <c r="AU163" s="244" t="s">
        <v>81</v>
      </c>
      <c r="AV163" s="13" t="s">
        <v>77</v>
      </c>
      <c r="AW163" s="13" t="s">
        <v>34</v>
      </c>
      <c r="AX163" s="13" t="s">
        <v>73</v>
      </c>
      <c r="AY163" s="244" t="s">
        <v>142</v>
      </c>
    </row>
    <row r="164" s="14" customFormat="1">
      <c r="A164" s="14"/>
      <c r="B164" s="245"/>
      <c r="C164" s="246"/>
      <c r="D164" s="228" t="s">
        <v>173</v>
      </c>
      <c r="E164" s="247" t="s">
        <v>19</v>
      </c>
      <c r="F164" s="248" t="s">
        <v>1329</v>
      </c>
      <c r="G164" s="246"/>
      <c r="H164" s="249">
        <v>155.32499999999999</v>
      </c>
      <c r="I164" s="250"/>
      <c r="J164" s="246"/>
      <c r="K164" s="246"/>
      <c r="L164" s="251"/>
      <c r="M164" s="252"/>
      <c r="N164" s="253"/>
      <c r="O164" s="253"/>
      <c r="P164" s="253"/>
      <c r="Q164" s="253"/>
      <c r="R164" s="253"/>
      <c r="S164" s="253"/>
      <c r="T164" s="254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5" t="s">
        <v>173</v>
      </c>
      <c r="AU164" s="255" t="s">
        <v>81</v>
      </c>
      <c r="AV164" s="14" t="s">
        <v>81</v>
      </c>
      <c r="AW164" s="14" t="s">
        <v>34</v>
      </c>
      <c r="AX164" s="14" t="s">
        <v>77</v>
      </c>
      <c r="AY164" s="255" t="s">
        <v>142</v>
      </c>
    </row>
    <row r="165" s="2" customFormat="1" ht="44.25" customHeight="1">
      <c r="A165" s="41"/>
      <c r="B165" s="42"/>
      <c r="C165" s="267" t="s">
        <v>249</v>
      </c>
      <c r="D165" s="267" t="s">
        <v>199</v>
      </c>
      <c r="E165" s="268" t="s">
        <v>1336</v>
      </c>
      <c r="F165" s="269" t="s">
        <v>1337</v>
      </c>
      <c r="G165" s="270" t="s">
        <v>147</v>
      </c>
      <c r="H165" s="271">
        <v>186.38999999999999</v>
      </c>
      <c r="I165" s="272"/>
      <c r="J165" s="273">
        <f>ROUND(I165*H165,2)</f>
        <v>0</v>
      </c>
      <c r="K165" s="269" t="s">
        <v>148</v>
      </c>
      <c r="L165" s="274"/>
      <c r="M165" s="275" t="s">
        <v>19</v>
      </c>
      <c r="N165" s="276" t="s">
        <v>44</v>
      </c>
      <c r="O165" s="87"/>
      <c r="P165" s="224">
        <f>O165*H165</f>
        <v>0</v>
      </c>
      <c r="Q165" s="224">
        <v>0.0050000000000000001</v>
      </c>
      <c r="R165" s="224">
        <f>Q165*H165</f>
        <v>0.93194999999999995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368</v>
      </c>
      <c r="AT165" s="226" t="s">
        <v>199</v>
      </c>
      <c r="AU165" s="226" t="s">
        <v>81</v>
      </c>
      <c r="AY165" s="20" t="s">
        <v>142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77</v>
      </c>
      <c r="BK165" s="227">
        <f>ROUND(I165*H165,2)</f>
        <v>0</v>
      </c>
      <c r="BL165" s="20" t="s">
        <v>249</v>
      </c>
      <c r="BM165" s="226" t="s">
        <v>1338</v>
      </c>
    </row>
    <row r="166" s="2" customFormat="1">
      <c r="A166" s="41"/>
      <c r="B166" s="42"/>
      <c r="C166" s="43"/>
      <c r="D166" s="228" t="s">
        <v>151</v>
      </c>
      <c r="E166" s="43"/>
      <c r="F166" s="229" t="s">
        <v>1337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151</v>
      </c>
      <c r="AU166" s="20" t="s">
        <v>81</v>
      </c>
    </row>
    <row r="167" s="14" customFormat="1">
      <c r="A167" s="14"/>
      <c r="B167" s="245"/>
      <c r="C167" s="246"/>
      <c r="D167" s="228" t="s">
        <v>173</v>
      </c>
      <c r="E167" s="246"/>
      <c r="F167" s="248" t="s">
        <v>1339</v>
      </c>
      <c r="G167" s="246"/>
      <c r="H167" s="249">
        <v>186.38999999999999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173</v>
      </c>
      <c r="AU167" s="255" t="s">
        <v>81</v>
      </c>
      <c r="AV167" s="14" t="s">
        <v>81</v>
      </c>
      <c r="AW167" s="14" t="s">
        <v>4</v>
      </c>
      <c r="AX167" s="14" t="s">
        <v>77</v>
      </c>
      <c r="AY167" s="255" t="s">
        <v>142</v>
      </c>
    </row>
    <row r="168" s="2" customFormat="1" ht="24.15" customHeight="1">
      <c r="A168" s="41"/>
      <c r="B168" s="42"/>
      <c r="C168" s="215" t="s">
        <v>257</v>
      </c>
      <c r="D168" s="215" t="s">
        <v>144</v>
      </c>
      <c r="E168" s="216" t="s">
        <v>1340</v>
      </c>
      <c r="F168" s="217" t="s">
        <v>1341</v>
      </c>
      <c r="G168" s="218" t="s">
        <v>163</v>
      </c>
      <c r="H168" s="219">
        <v>650</v>
      </c>
      <c r="I168" s="220"/>
      <c r="J168" s="221">
        <f>ROUND(I168*H168,2)</f>
        <v>0</v>
      </c>
      <c r="K168" s="217" t="s">
        <v>148</v>
      </c>
      <c r="L168" s="47"/>
      <c r="M168" s="222" t="s">
        <v>19</v>
      </c>
      <c r="N168" s="223" t="s">
        <v>44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249</v>
      </c>
      <c r="AT168" s="226" t="s">
        <v>144</v>
      </c>
      <c r="AU168" s="226" t="s">
        <v>81</v>
      </c>
      <c r="AY168" s="20" t="s">
        <v>142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77</v>
      </c>
      <c r="BK168" s="227">
        <f>ROUND(I168*H168,2)</f>
        <v>0</v>
      </c>
      <c r="BL168" s="20" t="s">
        <v>249</v>
      </c>
      <c r="BM168" s="226" t="s">
        <v>1342</v>
      </c>
    </row>
    <row r="169" s="2" customFormat="1">
      <c r="A169" s="41"/>
      <c r="B169" s="42"/>
      <c r="C169" s="43"/>
      <c r="D169" s="228" t="s">
        <v>151</v>
      </c>
      <c r="E169" s="43"/>
      <c r="F169" s="229" t="s">
        <v>1343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151</v>
      </c>
      <c r="AU169" s="20" t="s">
        <v>81</v>
      </c>
    </row>
    <row r="170" s="2" customFormat="1">
      <c r="A170" s="41"/>
      <c r="B170" s="42"/>
      <c r="C170" s="43"/>
      <c r="D170" s="233" t="s">
        <v>153</v>
      </c>
      <c r="E170" s="43"/>
      <c r="F170" s="234" t="s">
        <v>1344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153</v>
      </c>
      <c r="AU170" s="20" t="s">
        <v>81</v>
      </c>
    </row>
    <row r="171" s="2" customFormat="1" ht="37.8" customHeight="1">
      <c r="A171" s="41"/>
      <c r="B171" s="42"/>
      <c r="C171" s="215" t="s">
        <v>264</v>
      </c>
      <c r="D171" s="215" t="s">
        <v>144</v>
      </c>
      <c r="E171" s="216" t="s">
        <v>1345</v>
      </c>
      <c r="F171" s="217" t="s">
        <v>1346</v>
      </c>
      <c r="G171" s="218" t="s">
        <v>163</v>
      </c>
      <c r="H171" s="219">
        <v>99.150000000000006</v>
      </c>
      <c r="I171" s="220"/>
      <c r="J171" s="221">
        <f>ROUND(I171*H171,2)</f>
        <v>0</v>
      </c>
      <c r="K171" s="217" t="s">
        <v>148</v>
      </c>
      <c r="L171" s="47"/>
      <c r="M171" s="222" t="s">
        <v>19</v>
      </c>
      <c r="N171" s="223" t="s">
        <v>44</v>
      </c>
      <c r="O171" s="87"/>
      <c r="P171" s="224">
        <f>O171*H171</f>
        <v>0</v>
      </c>
      <c r="Q171" s="224">
        <v>0.0011544000000000001</v>
      </c>
      <c r="R171" s="224">
        <f>Q171*H171</f>
        <v>0.11445876000000002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249</v>
      </c>
      <c r="AT171" s="226" t="s">
        <v>144</v>
      </c>
      <c r="AU171" s="226" t="s">
        <v>81</v>
      </c>
      <c r="AY171" s="20" t="s">
        <v>142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77</v>
      </c>
      <c r="BK171" s="227">
        <f>ROUND(I171*H171,2)</f>
        <v>0</v>
      </c>
      <c r="BL171" s="20" t="s">
        <v>249</v>
      </c>
      <c r="BM171" s="226" t="s">
        <v>1347</v>
      </c>
    </row>
    <row r="172" s="2" customFormat="1">
      <c r="A172" s="41"/>
      <c r="B172" s="42"/>
      <c r="C172" s="43"/>
      <c r="D172" s="228" t="s">
        <v>151</v>
      </c>
      <c r="E172" s="43"/>
      <c r="F172" s="229" t="s">
        <v>1348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151</v>
      </c>
      <c r="AU172" s="20" t="s">
        <v>81</v>
      </c>
    </row>
    <row r="173" s="2" customFormat="1">
      <c r="A173" s="41"/>
      <c r="B173" s="42"/>
      <c r="C173" s="43"/>
      <c r="D173" s="233" t="s">
        <v>153</v>
      </c>
      <c r="E173" s="43"/>
      <c r="F173" s="234" t="s">
        <v>1349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153</v>
      </c>
      <c r="AU173" s="20" t="s">
        <v>81</v>
      </c>
    </row>
    <row r="174" s="2" customFormat="1" ht="37.8" customHeight="1">
      <c r="A174" s="41"/>
      <c r="B174" s="42"/>
      <c r="C174" s="215" t="s">
        <v>273</v>
      </c>
      <c r="D174" s="215" t="s">
        <v>144</v>
      </c>
      <c r="E174" s="216" t="s">
        <v>1350</v>
      </c>
      <c r="F174" s="217" t="s">
        <v>1351</v>
      </c>
      <c r="G174" s="218" t="s">
        <v>163</v>
      </c>
      <c r="H174" s="219">
        <v>99.150000000000006</v>
      </c>
      <c r="I174" s="220"/>
      <c r="J174" s="221">
        <f>ROUND(I174*H174,2)</f>
        <v>0</v>
      </c>
      <c r="K174" s="217" t="s">
        <v>148</v>
      </c>
      <c r="L174" s="47"/>
      <c r="M174" s="222" t="s">
        <v>19</v>
      </c>
      <c r="N174" s="223" t="s">
        <v>44</v>
      </c>
      <c r="O174" s="87"/>
      <c r="P174" s="224">
        <f>O174*H174</f>
        <v>0</v>
      </c>
      <c r="Q174" s="224">
        <v>0.00062520000000000002</v>
      </c>
      <c r="R174" s="224">
        <f>Q174*H174</f>
        <v>0.061988580000000008</v>
      </c>
      <c r="S174" s="224">
        <v>0</v>
      </c>
      <c r="T174" s="225">
        <f>S174*H174</f>
        <v>0</v>
      </c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R174" s="226" t="s">
        <v>249</v>
      </c>
      <c r="AT174" s="226" t="s">
        <v>144</v>
      </c>
      <c r="AU174" s="226" t="s">
        <v>81</v>
      </c>
      <c r="AY174" s="20" t="s">
        <v>142</v>
      </c>
      <c r="BE174" s="227">
        <f>IF(N174="základní",J174,0)</f>
        <v>0</v>
      </c>
      <c r="BF174" s="227">
        <f>IF(N174="snížená",J174,0)</f>
        <v>0</v>
      </c>
      <c r="BG174" s="227">
        <f>IF(N174="zákl. přenesená",J174,0)</f>
        <v>0</v>
      </c>
      <c r="BH174" s="227">
        <f>IF(N174="sníž. přenesená",J174,0)</f>
        <v>0</v>
      </c>
      <c r="BI174" s="227">
        <f>IF(N174="nulová",J174,0)</f>
        <v>0</v>
      </c>
      <c r="BJ174" s="20" t="s">
        <v>77</v>
      </c>
      <c r="BK174" s="227">
        <f>ROUND(I174*H174,2)</f>
        <v>0</v>
      </c>
      <c r="BL174" s="20" t="s">
        <v>249</v>
      </c>
      <c r="BM174" s="226" t="s">
        <v>1352</v>
      </c>
    </row>
    <row r="175" s="2" customFormat="1">
      <c r="A175" s="41"/>
      <c r="B175" s="42"/>
      <c r="C175" s="43"/>
      <c r="D175" s="228" t="s">
        <v>151</v>
      </c>
      <c r="E175" s="43"/>
      <c r="F175" s="229" t="s">
        <v>1353</v>
      </c>
      <c r="G175" s="43"/>
      <c r="H175" s="43"/>
      <c r="I175" s="230"/>
      <c r="J175" s="43"/>
      <c r="K175" s="43"/>
      <c r="L175" s="47"/>
      <c r="M175" s="231"/>
      <c r="N175" s="232"/>
      <c r="O175" s="87"/>
      <c r="P175" s="87"/>
      <c r="Q175" s="87"/>
      <c r="R175" s="87"/>
      <c r="S175" s="87"/>
      <c r="T175" s="88"/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T175" s="20" t="s">
        <v>151</v>
      </c>
      <c r="AU175" s="20" t="s">
        <v>81</v>
      </c>
    </row>
    <row r="176" s="2" customFormat="1">
      <c r="A176" s="41"/>
      <c r="B176" s="42"/>
      <c r="C176" s="43"/>
      <c r="D176" s="233" t="s">
        <v>153</v>
      </c>
      <c r="E176" s="43"/>
      <c r="F176" s="234" t="s">
        <v>1354</v>
      </c>
      <c r="G176" s="43"/>
      <c r="H176" s="43"/>
      <c r="I176" s="230"/>
      <c r="J176" s="43"/>
      <c r="K176" s="43"/>
      <c r="L176" s="47"/>
      <c r="M176" s="231"/>
      <c r="N176" s="232"/>
      <c r="O176" s="87"/>
      <c r="P176" s="87"/>
      <c r="Q176" s="87"/>
      <c r="R176" s="87"/>
      <c r="S176" s="87"/>
      <c r="T176" s="88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153</v>
      </c>
      <c r="AU176" s="20" t="s">
        <v>81</v>
      </c>
    </row>
    <row r="177" s="14" customFormat="1">
      <c r="A177" s="14"/>
      <c r="B177" s="245"/>
      <c r="C177" s="246"/>
      <c r="D177" s="228" t="s">
        <v>173</v>
      </c>
      <c r="E177" s="247" t="s">
        <v>19</v>
      </c>
      <c r="F177" s="248" t="s">
        <v>1355</v>
      </c>
      <c r="G177" s="246"/>
      <c r="H177" s="249">
        <v>99.150000000000006</v>
      </c>
      <c r="I177" s="250"/>
      <c r="J177" s="246"/>
      <c r="K177" s="246"/>
      <c r="L177" s="251"/>
      <c r="M177" s="252"/>
      <c r="N177" s="253"/>
      <c r="O177" s="253"/>
      <c r="P177" s="253"/>
      <c r="Q177" s="253"/>
      <c r="R177" s="253"/>
      <c r="S177" s="253"/>
      <c r="T177" s="254"/>
      <c r="U177" s="14"/>
      <c r="V177" s="14"/>
      <c r="W177" s="14"/>
      <c r="X177" s="14"/>
      <c r="Y177" s="14"/>
      <c r="Z177" s="14"/>
      <c r="AA177" s="14"/>
      <c r="AB177" s="14"/>
      <c r="AC177" s="14"/>
      <c r="AD177" s="14"/>
      <c r="AE177" s="14"/>
      <c r="AT177" s="255" t="s">
        <v>173</v>
      </c>
      <c r="AU177" s="255" t="s">
        <v>81</v>
      </c>
      <c r="AV177" s="14" t="s">
        <v>81</v>
      </c>
      <c r="AW177" s="14" t="s">
        <v>34</v>
      </c>
      <c r="AX177" s="14" t="s">
        <v>77</v>
      </c>
      <c r="AY177" s="255" t="s">
        <v>142</v>
      </c>
    </row>
    <row r="178" s="2" customFormat="1" ht="37.8" customHeight="1">
      <c r="A178" s="41"/>
      <c r="B178" s="42"/>
      <c r="C178" s="215" t="s">
        <v>282</v>
      </c>
      <c r="D178" s="215" t="s">
        <v>144</v>
      </c>
      <c r="E178" s="216" t="s">
        <v>1356</v>
      </c>
      <c r="F178" s="217" t="s">
        <v>1357</v>
      </c>
      <c r="G178" s="218" t="s">
        <v>147</v>
      </c>
      <c r="H178" s="219">
        <v>472.108</v>
      </c>
      <c r="I178" s="220"/>
      <c r="J178" s="221">
        <f>ROUND(I178*H178,2)</f>
        <v>0</v>
      </c>
      <c r="K178" s="217" t="s">
        <v>148</v>
      </c>
      <c r="L178" s="47"/>
      <c r="M178" s="222" t="s">
        <v>19</v>
      </c>
      <c r="N178" s="223" t="s">
        <v>44</v>
      </c>
      <c r="O178" s="87"/>
      <c r="P178" s="224">
        <f>O178*H178</f>
        <v>0</v>
      </c>
      <c r="Q178" s="224">
        <v>0.00014224800000000001</v>
      </c>
      <c r="R178" s="224">
        <f>Q178*H178</f>
        <v>0.067156418783999999</v>
      </c>
      <c r="S178" s="224">
        <v>0</v>
      </c>
      <c r="T178" s="225">
        <f>S178*H178</f>
        <v>0</v>
      </c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R178" s="226" t="s">
        <v>249</v>
      </c>
      <c r="AT178" s="226" t="s">
        <v>144</v>
      </c>
      <c r="AU178" s="226" t="s">
        <v>81</v>
      </c>
      <c r="AY178" s="20" t="s">
        <v>142</v>
      </c>
      <c r="BE178" s="227">
        <f>IF(N178="základní",J178,0)</f>
        <v>0</v>
      </c>
      <c r="BF178" s="227">
        <f>IF(N178="snížená",J178,0)</f>
        <v>0</v>
      </c>
      <c r="BG178" s="227">
        <f>IF(N178="zákl. přenesená",J178,0)</f>
        <v>0</v>
      </c>
      <c r="BH178" s="227">
        <f>IF(N178="sníž. přenesená",J178,0)</f>
        <v>0</v>
      </c>
      <c r="BI178" s="227">
        <f>IF(N178="nulová",J178,0)</f>
        <v>0</v>
      </c>
      <c r="BJ178" s="20" t="s">
        <v>77</v>
      </c>
      <c r="BK178" s="227">
        <f>ROUND(I178*H178,2)</f>
        <v>0</v>
      </c>
      <c r="BL178" s="20" t="s">
        <v>249</v>
      </c>
      <c r="BM178" s="226" t="s">
        <v>1358</v>
      </c>
    </row>
    <row r="179" s="2" customFormat="1">
      <c r="A179" s="41"/>
      <c r="B179" s="42"/>
      <c r="C179" s="43"/>
      <c r="D179" s="228" t="s">
        <v>151</v>
      </c>
      <c r="E179" s="43"/>
      <c r="F179" s="229" t="s">
        <v>1359</v>
      </c>
      <c r="G179" s="43"/>
      <c r="H179" s="43"/>
      <c r="I179" s="230"/>
      <c r="J179" s="43"/>
      <c r="K179" s="43"/>
      <c r="L179" s="47"/>
      <c r="M179" s="231"/>
      <c r="N179" s="232"/>
      <c r="O179" s="87"/>
      <c r="P179" s="87"/>
      <c r="Q179" s="87"/>
      <c r="R179" s="87"/>
      <c r="S179" s="87"/>
      <c r="T179" s="88"/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T179" s="20" t="s">
        <v>151</v>
      </c>
      <c r="AU179" s="20" t="s">
        <v>81</v>
      </c>
    </row>
    <row r="180" s="2" customFormat="1">
      <c r="A180" s="41"/>
      <c r="B180" s="42"/>
      <c r="C180" s="43"/>
      <c r="D180" s="233" t="s">
        <v>153</v>
      </c>
      <c r="E180" s="43"/>
      <c r="F180" s="234" t="s">
        <v>1360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153</v>
      </c>
      <c r="AU180" s="20" t="s">
        <v>81</v>
      </c>
    </row>
    <row r="181" s="14" customFormat="1">
      <c r="A181" s="14"/>
      <c r="B181" s="245"/>
      <c r="C181" s="246"/>
      <c r="D181" s="228" t="s">
        <v>173</v>
      </c>
      <c r="E181" s="247" t="s">
        <v>19</v>
      </c>
      <c r="F181" s="248" t="s">
        <v>1361</v>
      </c>
      <c r="G181" s="246"/>
      <c r="H181" s="249">
        <v>674.02800000000002</v>
      </c>
      <c r="I181" s="250"/>
      <c r="J181" s="246"/>
      <c r="K181" s="246"/>
      <c r="L181" s="251"/>
      <c r="M181" s="252"/>
      <c r="N181" s="253"/>
      <c r="O181" s="253"/>
      <c r="P181" s="253"/>
      <c r="Q181" s="253"/>
      <c r="R181" s="253"/>
      <c r="S181" s="253"/>
      <c r="T181" s="254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5" t="s">
        <v>173</v>
      </c>
      <c r="AU181" s="255" t="s">
        <v>81</v>
      </c>
      <c r="AV181" s="14" t="s">
        <v>81</v>
      </c>
      <c r="AW181" s="14" t="s">
        <v>34</v>
      </c>
      <c r="AX181" s="14" t="s">
        <v>73</v>
      </c>
      <c r="AY181" s="255" t="s">
        <v>142</v>
      </c>
    </row>
    <row r="182" s="14" customFormat="1">
      <c r="A182" s="14"/>
      <c r="B182" s="245"/>
      <c r="C182" s="246"/>
      <c r="D182" s="228" t="s">
        <v>173</v>
      </c>
      <c r="E182" s="247" t="s">
        <v>19</v>
      </c>
      <c r="F182" s="248" t="s">
        <v>1362</v>
      </c>
      <c r="G182" s="246"/>
      <c r="H182" s="249">
        <v>-147.44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173</v>
      </c>
      <c r="AU182" s="255" t="s">
        <v>81</v>
      </c>
      <c r="AV182" s="14" t="s">
        <v>81</v>
      </c>
      <c r="AW182" s="14" t="s">
        <v>34</v>
      </c>
      <c r="AX182" s="14" t="s">
        <v>73</v>
      </c>
      <c r="AY182" s="255" t="s">
        <v>142</v>
      </c>
    </row>
    <row r="183" s="14" customFormat="1">
      <c r="A183" s="14"/>
      <c r="B183" s="245"/>
      <c r="C183" s="246"/>
      <c r="D183" s="228" t="s">
        <v>173</v>
      </c>
      <c r="E183" s="247" t="s">
        <v>19</v>
      </c>
      <c r="F183" s="248" t="s">
        <v>1363</v>
      </c>
      <c r="G183" s="246"/>
      <c r="H183" s="249">
        <v>-54.479999999999997</v>
      </c>
      <c r="I183" s="250"/>
      <c r="J183" s="246"/>
      <c r="K183" s="246"/>
      <c r="L183" s="251"/>
      <c r="M183" s="252"/>
      <c r="N183" s="253"/>
      <c r="O183" s="253"/>
      <c r="P183" s="253"/>
      <c r="Q183" s="253"/>
      <c r="R183" s="253"/>
      <c r="S183" s="253"/>
      <c r="T183" s="254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55" t="s">
        <v>173</v>
      </c>
      <c r="AU183" s="255" t="s">
        <v>81</v>
      </c>
      <c r="AV183" s="14" t="s">
        <v>81</v>
      </c>
      <c r="AW183" s="14" t="s">
        <v>34</v>
      </c>
      <c r="AX183" s="14" t="s">
        <v>73</v>
      </c>
      <c r="AY183" s="255" t="s">
        <v>142</v>
      </c>
    </row>
    <row r="184" s="15" customFormat="1">
      <c r="A184" s="15"/>
      <c r="B184" s="256"/>
      <c r="C184" s="257"/>
      <c r="D184" s="228" t="s">
        <v>173</v>
      </c>
      <c r="E184" s="258" t="s">
        <v>19</v>
      </c>
      <c r="F184" s="259" t="s">
        <v>178</v>
      </c>
      <c r="G184" s="257"/>
      <c r="H184" s="260">
        <v>472.108</v>
      </c>
      <c r="I184" s="261"/>
      <c r="J184" s="257"/>
      <c r="K184" s="257"/>
      <c r="L184" s="262"/>
      <c r="M184" s="263"/>
      <c r="N184" s="264"/>
      <c r="O184" s="264"/>
      <c r="P184" s="264"/>
      <c r="Q184" s="264"/>
      <c r="R184" s="264"/>
      <c r="S184" s="264"/>
      <c r="T184" s="265"/>
      <c r="U184" s="15"/>
      <c r="V184" s="15"/>
      <c r="W184" s="15"/>
      <c r="X184" s="15"/>
      <c r="Y184" s="15"/>
      <c r="Z184" s="15"/>
      <c r="AA184" s="15"/>
      <c r="AB184" s="15"/>
      <c r="AC184" s="15"/>
      <c r="AD184" s="15"/>
      <c r="AE184" s="15"/>
      <c r="AT184" s="266" t="s">
        <v>173</v>
      </c>
      <c r="AU184" s="266" t="s">
        <v>81</v>
      </c>
      <c r="AV184" s="15" t="s">
        <v>149</v>
      </c>
      <c r="AW184" s="15" t="s">
        <v>34</v>
      </c>
      <c r="AX184" s="15" t="s">
        <v>77</v>
      </c>
      <c r="AY184" s="266" t="s">
        <v>142</v>
      </c>
    </row>
    <row r="185" s="2" customFormat="1" ht="37.8" customHeight="1">
      <c r="A185" s="41"/>
      <c r="B185" s="42"/>
      <c r="C185" s="267" t="s">
        <v>7</v>
      </c>
      <c r="D185" s="267" t="s">
        <v>199</v>
      </c>
      <c r="E185" s="268" t="s">
        <v>1364</v>
      </c>
      <c r="F185" s="269" t="s">
        <v>1365</v>
      </c>
      <c r="G185" s="270" t="s">
        <v>147</v>
      </c>
      <c r="H185" s="271">
        <v>808.83399999999995</v>
      </c>
      <c r="I185" s="272"/>
      <c r="J185" s="273">
        <f>ROUND(I185*H185,2)</f>
        <v>0</v>
      </c>
      <c r="K185" s="269" t="s">
        <v>148</v>
      </c>
      <c r="L185" s="274"/>
      <c r="M185" s="275" t="s">
        <v>19</v>
      </c>
      <c r="N185" s="276" t="s">
        <v>44</v>
      </c>
      <c r="O185" s="87"/>
      <c r="P185" s="224">
        <f>O185*H185</f>
        <v>0</v>
      </c>
      <c r="Q185" s="224">
        <v>0.002</v>
      </c>
      <c r="R185" s="224">
        <f>Q185*H185</f>
        <v>1.6176679999999999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368</v>
      </c>
      <c r="AT185" s="226" t="s">
        <v>199</v>
      </c>
      <c r="AU185" s="226" t="s">
        <v>81</v>
      </c>
      <c r="AY185" s="20" t="s">
        <v>142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77</v>
      </c>
      <c r="BK185" s="227">
        <f>ROUND(I185*H185,2)</f>
        <v>0</v>
      </c>
      <c r="BL185" s="20" t="s">
        <v>249</v>
      </c>
      <c r="BM185" s="226" t="s">
        <v>1366</v>
      </c>
    </row>
    <row r="186" s="2" customFormat="1">
      <c r="A186" s="41"/>
      <c r="B186" s="42"/>
      <c r="C186" s="43"/>
      <c r="D186" s="228" t="s">
        <v>151</v>
      </c>
      <c r="E186" s="43"/>
      <c r="F186" s="229" t="s">
        <v>1365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151</v>
      </c>
      <c r="AU186" s="20" t="s">
        <v>81</v>
      </c>
    </row>
    <row r="187" s="14" customFormat="1">
      <c r="A187" s="14"/>
      <c r="B187" s="245"/>
      <c r="C187" s="246"/>
      <c r="D187" s="228" t="s">
        <v>173</v>
      </c>
      <c r="E187" s="247" t="s">
        <v>19</v>
      </c>
      <c r="F187" s="248" t="s">
        <v>1317</v>
      </c>
      <c r="G187" s="246"/>
      <c r="H187" s="249">
        <v>644.27999999999997</v>
      </c>
      <c r="I187" s="250"/>
      <c r="J187" s="246"/>
      <c r="K187" s="246"/>
      <c r="L187" s="251"/>
      <c r="M187" s="252"/>
      <c r="N187" s="253"/>
      <c r="O187" s="253"/>
      <c r="P187" s="253"/>
      <c r="Q187" s="253"/>
      <c r="R187" s="253"/>
      <c r="S187" s="253"/>
      <c r="T187" s="254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5" t="s">
        <v>173</v>
      </c>
      <c r="AU187" s="255" t="s">
        <v>81</v>
      </c>
      <c r="AV187" s="14" t="s">
        <v>81</v>
      </c>
      <c r="AW187" s="14" t="s">
        <v>34</v>
      </c>
      <c r="AX187" s="14" t="s">
        <v>73</v>
      </c>
      <c r="AY187" s="255" t="s">
        <v>142</v>
      </c>
    </row>
    <row r="188" s="14" customFormat="1">
      <c r="A188" s="14"/>
      <c r="B188" s="245"/>
      <c r="C188" s="246"/>
      <c r="D188" s="228" t="s">
        <v>173</v>
      </c>
      <c r="E188" s="247" t="s">
        <v>19</v>
      </c>
      <c r="F188" s="248" t="s">
        <v>1367</v>
      </c>
      <c r="G188" s="246"/>
      <c r="H188" s="249">
        <v>29.748000000000001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173</v>
      </c>
      <c r="AU188" s="255" t="s">
        <v>81</v>
      </c>
      <c r="AV188" s="14" t="s">
        <v>81</v>
      </c>
      <c r="AW188" s="14" t="s">
        <v>34</v>
      </c>
      <c r="AX188" s="14" t="s">
        <v>73</v>
      </c>
      <c r="AY188" s="255" t="s">
        <v>142</v>
      </c>
    </row>
    <row r="189" s="15" customFormat="1">
      <c r="A189" s="15"/>
      <c r="B189" s="256"/>
      <c r="C189" s="257"/>
      <c r="D189" s="228" t="s">
        <v>173</v>
      </c>
      <c r="E189" s="258" t="s">
        <v>19</v>
      </c>
      <c r="F189" s="259" t="s">
        <v>178</v>
      </c>
      <c r="G189" s="257"/>
      <c r="H189" s="260">
        <v>674.02800000000002</v>
      </c>
      <c r="I189" s="261"/>
      <c r="J189" s="257"/>
      <c r="K189" s="257"/>
      <c r="L189" s="262"/>
      <c r="M189" s="263"/>
      <c r="N189" s="264"/>
      <c r="O189" s="264"/>
      <c r="P189" s="264"/>
      <c r="Q189" s="264"/>
      <c r="R189" s="264"/>
      <c r="S189" s="264"/>
      <c r="T189" s="265"/>
      <c r="U189" s="15"/>
      <c r="V189" s="15"/>
      <c r="W189" s="15"/>
      <c r="X189" s="15"/>
      <c r="Y189" s="15"/>
      <c r="Z189" s="15"/>
      <c r="AA189" s="15"/>
      <c r="AB189" s="15"/>
      <c r="AC189" s="15"/>
      <c r="AD189" s="15"/>
      <c r="AE189" s="15"/>
      <c r="AT189" s="266" t="s">
        <v>173</v>
      </c>
      <c r="AU189" s="266" t="s">
        <v>81</v>
      </c>
      <c r="AV189" s="15" t="s">
        <v>149</v>
      </c>
      <c r="AW189" s="15" t="s">
        <v>34</v>
      </c>
      <c r="AX189" s="15" t="s">
        <v>77</v>
      </c>
      <c r="AY189" s="266" t="s">
        <v>142</v>
      </c>
    </row>
    <row r="190" s="14" customFormat="1">
      <c r="A190" s="14"/>
      <c r="B190" s="245"/>
      <c r="C190" s="246"/>
      <c r="D190" s="228" t="s">
        <v>173</v>
      </c>
      <c r="E190" s="246"/>
      <c r="F190" s="248" t="s">
        <v>1368</v>
      </c>
      <c r="G190" s="246"/>
      <c r="H190" s="249">
        <v>808.83399999999995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173</v>
      </c>
      <c r="AU190" s="255" t="s">
        <v>81</v>
      </c>
      <c r="AV190" s="14" t="s">
        <v>81</v>
      </c>
      <c r="AW190" s="14" t="s">
        <v>4</v>
      </c>
      <c r="AX190" s="14" t="s">
        <v>77</v>
      </c>
      <c r="AY190" s="255" t="s">
        <v>142</v>
      </c>
    </row>
    <row r="191" s="2" customFormat="1" ht="33" customHeight="1">
      <c r="A191" s="41"/>
      <c r="B191" s="42"/>
      <c r="C191" s="215" t="s">
        <v>297</v>
      </c>
      <c r="D191" s="215" t="s">
        <v>144</v>
      </c>
      <c r="E191" s="216" t="s">
        <v>1369</v>
      </c>
      <c r="F191" s="217" t="s">
        <v>1370</v>
      </c>
      <c r="G191" s="218" t="s">
        <v>147</v>
      </c>
      <c r="H191" s="219">
        <v>147.44</v>
      </c>
      <c r="I191" s="220"/>
      <c r="J191" s="221">
        <f>ROUND(I191*H191,2)</f>
        <v>0</v>
      </c>
      <c r="K191" s="217" t="s">
        <v>148</v>
      </c>
      <c r="L191" s="47"/>
      <c r="M191" s="222" t="s">
        <v>19</v>
      </c>
      <c r="N191" s="223" t="s">
        <v>44</v>
      </c>
      <c r="O191" s="87"/>
      <c r="P191" s="224">
        <f>O191*H191</f>
        <v>0</v>
      </c>
      <c r="Q191" s="224">
        <v>0.00028449600000000002</v>
      </c>
      <c r="R191" s="224">
        <f>Q191*H191</f>
        <v>0.041946090240000004</v>
      </c>
      <c r="S191" s="224">
        <v>0</v>
      </c>
      <c r="T191" s="225">
        <f>S191*H191</f>
        <v>0</v>
      </c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R191" s="226" t="s">
        <v>249</v>
      </c>
      <c r="AT191" s="226" t="s">
        <v>144</v>
      </c>
      <c r="AU191" s="226" t="s">
        <v>81</v>
      </c>
      <c r="AY191" s="20" t="s">
        <v>142</v>
      </c>
      <c r="BE191" s="227">
        <f>IF(N191="základní",J191,0)</f>
        <v>0</v>
      </c>
      <c r="BF191" s="227">
        <f>IF(N191="snížená",J191,0)</f>
        <v>0</v>
      </c>
      <c r="BG191" s="227">
        <f>IF(N191="zákl. přenesená",J191,0)</f>
        <v>0</v>
      </c>
      <c r="BH191" s="227">
        <f>IF(N191="sníž. přenesená",J191,0)</f>
        <v>0</v>
      </c>
      <c r="BI191" s="227">
        <f>IF(N191="nulová",J191,0)</f>
        <v>0</v>
      </c>
      <c r="BJ191" s="20" t="s">
        <v>77</v>
      </c>
      <c r="BK191" s="227">
        <f>ROUND(I191*H191,2)</f>
        <v>0</v>
      </c>
      <c r="BL191" s="20" t="s">
        <v>249</v>
      </c>
      <c r="BM191" s="226" t="s">
        <v>1371</v>
      </c>
    </row>
    <row r="192" s="2" customFormat="1">
      <c r="A192" s="41"/>
      <c r="B192" s="42"/>
      <c r="C192" s="43"/>
      <c r="D192" s="228" t="s">
        <v>151</v>
      </c>
      <c r="E192" s="43"/>
      <c r="F192" s="229" t="s">
        <v>1372</v>
      </c>
      <c r="G192" s="43"/>
      <c r="H192" s="43"/>
      <c r="I192" s="230"/>
      <c r="J192" s="43"/>
      <c r="K192" s="43"/>
      <c r="L192" s="47"/>
      <c r="M192" s="231"/>
      <c r="N192" s="232"/>
      <c r="O192" s="87"/>
      <c r="P192" s="87"/>
      <c r="Q192" s="87"/>
      <c r="R192" s="87"/>
      <c r="S192" s="87"/>
      <c r="T192" s="88"/>
      <c r="U192" s="41"/>
      <c r="V192" s="41"/>
      <c r="W192" s="41"/>
      <c r="X192" s="41"/>
      <c r="Y192" s="41"/>
      <c r="Z192" s="41"/>
      <c r="AA192" s="41"/>
      <c r="AB192" s="41"/>
      <c r="AC192" s="41"/>
      <c r="AD192" s="41"/>
      <c r="AE192" s="41"/>
      <c r="AT192" s="20" t="s">
        <v>151</v>
      </c>
      <c r="AU192" s="20" t="s">
        <v>81</v>
      </c>
    </row>
    <row r="193" s="2" customFormat="1">
      <c r="A193" s="41"/>
      <c r="B193" s="42"/>
      <c r="C193" s="43"/>
      <c r="D193" s="233" t="s">
        <v>153</v>
      </c>
      <c r="E193" s="43"/>
      <c r="F193" s="234" t="s">
        <v>1373</v>
      </c>
      <c r="G193" s="43"/>
      <c r="H193" s="43"/>
      <c r="I193" s="230"/>
      <c r="J193" s="43"/>
      <c r="K193" s="43"/>
      <c r="L193" s="47"/>
      <c r="M193" s="231"/>
      <c r="N193" s="232"/>
      <c r="O193" s="87"/>
      <c r="P193" s="87"/>
      <c r="Q193" s="87"/>
      <c r="R193" s="87"/>
      <c r="S193" s="87"/>
      <c r="T193" s="88"/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T193" s="20" t="s">
        <v>153</v>
      </c>
      <c r="AU193" s="20" t="s">
        <v>81</v>
      </c>
    </row>
    <row r="194" s="14" customFormat="1">
      <c r="A194" s="14"/>
      <c r="B194" s="245"/>
      <c r="C194" s="246"/>
      <c r="D194" s="228" t="s">
        <v>173</v>
      </c>
      <c r="E194" s="247" t="s">
        <v>19</v>
      </c>
      <c r="F194" s="248" t="s">
        <v>1374</v>
      </c>
      <c r="G194" s="246"/>
      <c r="H194" s="249">
        <v>147.44</v>
      </c>
      <c r="I194" s="250"/>
      <c r="J194" s="246"/>
      <c r="K194" s="246"/>
      <c r="L194" s="251"/>
      <c r="M194" s="252"/>
      <c r="N194" s="253"/>
      <c r="O194" s="253"/>
      <c r="P194" s="253"/>
      <c r="Q194" s="253"/>
      <c r="R194" s="253"/>
      <c r="S194" s="253"/>
      <c r="T194" s="254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5" t="s">
        <v>173</v>
      </c>
      <c r="AU194" s="255" t="s">
        <v>81</v>
      </c>
      <c r="AV194" s="14" t="s">
        <v>81</v>
      </c>
      <c r="AW194" s="14" t="s">
        <v>34</v>
      </c>
      <c r="AX194" s="14" t="s">
        <v>77</v>
      </c>
      <c r="AY194" s="255" t="s">
        <v>142</v>
      </c>
    </row>
    <row r="195" s="2" customFormat="1" ht="37.8" customHeight="1">
      <c r="A195" s="41"/>
      <c r="B195" s="42"/>
      <c r="C195" s="215" t="s">
        <v>303</v>
      </c>
      <c r="D195" s="215" t="s">
        <v>144</v>
      </c>
      <c r="E195" s="216" t="s">
        <v>1375</v>
      </c>
      <c r="F195" s="217" t="s">
        <v>1376</v>
      </c>
      <c r="G195" s="218" t="s">
        <v>147</v>
      </c>
      <c r="H195" s="219">
        <v>54.479999999999997</v>
      </c>
      <c r="I195" s="220"/>
      <c r="J195" s="221">
        <f>ROUND(I195*H195,2)</f>
        <v>0</v>
      </c>
      <c r="K195" s="217" t="s">
        <v>148</v>
      </c>
      <c r="L195" s="47"/>
      <c r="M195" s="222" t="s">
        <v>19</v>
      </c>
      <c r="N195" s="223" t="s">
        <v>44</v>
      </c>
      <c r="O195" s="87"/>
      <c r="P195" s="224">
        <f>O195*H195</f>
        <v>0</v>
      </c>
      <c r="Q195" s="224">
        <v>0.00042674400000000001</v>
      </c>
      <c r="R195" s="224">
        <f>Q195*H195</f>
        <v>0.023249013119999998</v>
      </c>
      <c r="S195" s="224">
        <v>0</v>
      </c>
      <c r="T195" s="225">
        <f>S195*H195</f>
        <v>0</v>
      </c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R195" s="226" t="s">
        <v>249</v>
      </c>
      <c r="AT195" s="226" t="s">
        <v>144</v>
      </c>
      <c r="AU195" s="226" t="s">
        <v>81</v>
      </c>
      <c r="AY195" s="20" t="s">
        <v>142</v>
      </c>
      <c r="BE195" s="227">
        <f>IF(N195="základní",J195,0)</f>
        <v>0</v>
      </c>
      <c r="BF195" s="227">
        <f>IF(N195="snížená",J195,0)</f>
        <v>0</v>
      </c>
      <c r="BG195" s="227">
        <f>IF(N195="zákl. přenesená",J195,0)</f>
        <v>0</v>
      </c>
      <c r="BH195" s="227">
        <f>IF(N195="sníž. přenesená",J195,0)</f>
        <v>0</v>
      </c>
      <c r="BI195" s="227">
        <f>IF(N195="nulová",J195,0)</f>
        <v>0</v>
      </c>
      <c r="BJ195" s="20" t="s">
        <v>77</v>
      </c>
      <c r="BK195" s="227">
        <f>ROUND(I195*H195,2)</f>
        <v>0</v>
      </c>
      <c r="BL195" s="20" t="s">
        <v>249</v>
      </c>
      <c r="BM195" s="226" t="s">
        <v>1377</v>
      </c>
    </row>
    <row r="196" s="2" customFormat="1">
      <c r="A196" s="41"/>
      <c r="B196" s="42"/>
      <c r="C196" s="43"/>
      <c r="D196" s="228" t="s">
        <v>151</v>
      </c>
      <c r="E196" s="43"/>
      <c r="F196" s="229" t="s">
        <v>1378</v>
      </c>
      <c r="G196" s="43"/>
      <c r="H196" s="43"/>
      <c r="I196" s="230"/>
      <c r="J196" s="43"/>
      <c r="K196" s="43"/>
      <c r="L196" s="47"/>
      <c r="M196" s="231"/>
      <c r="N196" s="232"/>
      <c r="O196" s="87"/>
      <c r="P196" s="87"/>
      <c r="Q196" s="87"/>
      <c r="R196" s="87"/>
      <c r="S196" s="87"/>
      <c r="T196" s="88"/>
      <c r="U196" s="41"/>
      <c r="V196" s="41"/>
      <c r="W196" s="41"/>
      <c r="X196" s="41"/>
      <c r="Y196" s="41"/>
      <c r="Z196" s="41"/>
      <c r="AA196" s="41"/>
      <c r="AB196" s="41"/>
      <c r="AC196" s="41"/>
      <c r="AD196" s="41"/>
      <c r="AE196" s="41"/>
      <c r="AT196" s="20" t="s">
        <v>151</v>
      </c>
      <c r="AU196" s="20" t="s">
        <v>81</v>
      </c>
    </row>
    <row r="197" s="2" customFormat="1">
      <c r="A197" s="41"/>
      <c r="B197" s="42"/>
      <c r="C197" s="43"/>
      <c r="D197" s="233" t="s">
        <v>153</v>
      </c>
      <c r="E197" s="43"/>
      <c r="F197" s="234" t="s">
        <v>1379</v>
      </c>
      <c r="G197" s="43"/>
      <c r="H197" s="43"/>
      <c r="I197" s="230"/>
      <c r="J197" s="43"/>
      <c r="K197" s="43"/>
      <c r="L197" s="47"/>
      <c r="M197" s="231"/>
      <c r="N197" s="232"/>
      <c r="O197" s="87"/>
      <c r="P197" s="87"/>
      <c r="Q197" s="87"/>
      <c r="R197" s="87"/>
      <c r="S197" s="87"/>
      <c r="T197" s="88"/>
      <c r="U197" s="41"/>
      <c r="V197" s="41"/>
      <c r="W197" s="41"/>
      <c r="X197" s="41"/>
      <c r="Y197" s="41"/>
      <c r="Z197" s="41"/>
      <c r="AA197" s="41"/>
      <c r="AB197" s="41"/>
      <c r="AC197" s="41"/>
      <c r="AD197" s="41"/>
      <c r="AE197" s="41"/>
      <c r="AT197" s="20" t="s">
        <v>153</v>
      </c>
      <c r="AU197" s="20" t="s">
        <v>81</v>
      </c>
    </row>
    <row r="198" s="14" customFormat="1">
      <c r="A198" s="14"/>
      <c r="B198" s="245"/>
      <c r="C198" s="246"/>
      <c r="D198" s="228" t="s">
        <v>173</v>
      </c>
      <c r="E198" s="247" t="s">
        <v>19</v>
      </c>
      <c r="F198" s="248" t="s">
        <v>1380</v>
      </c>
      <c r="G198" s="246"/>
      <c r="H198" s="249">
        <v>54.479999999999997</v>
      </c>
      <c r="I198" s="250"/>
      <c r="J198" s="246"/>
      <c r="K198" s="246"/>
      <c r="L198" s="251"/>
      <c r="M198" s="252"/>
      <c r="N198" s="253"/>
      <c r="O198" s="253"/>
      <c r="P198" s="253"/>
      <c r="Q198" s="253"/>
      <c r="R198" s="253"/>
      <c r="S198" s="253"/>
      <c r="T198" s="254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5" t="s">
        <v>173</v>
      </c>
      <c r="AU198" s="255" t="s">
        <v>81</v>
      </c>
      <c r="AV198" s="14" t="s">
        <v>81</v>
      </c>
      <c r="AW198" s="14" t="s">
        <v>34</v>
      </c>
      <c r="AX198" s="14" t="s">
        <v>77</v>
      </c>
      <c r="AY198" s="255" t="s">
        <v>142</v>
      </c>
    </row>
    <row r="199" s="2" customFormat="1" ht="24.15" customHeight="1">
      <c r="A199" s="41"/>
      <c r="B199" s="42"/>
      <c r="C199" s="215" t="s">
        <v>314</v>
      </c>
      <c r="D199" s="215" t="s">
        <v>144</v>
      </c>
      <c r="E199" s="216" t="s">
        <v>1381</v>
      </c>
      <c r="F199" s="217" t="s">
        <v>1382</v>
      </c>
      <c r="G199" s="218" t="s">
        <v>147</v>
      </c>
      <c r="H199" s="219">
        <v>674.02800000000002</v>
      </c>
      <c r="I199" s="220"/>
      <c r="J199" s="221">
        <f>ROUND(I199*H199,2)</f>
        <v>0</v>
      </c>
      <c r="K199" s="217" t="s">
        <v>148</v>
      </c>
      <c r="L199" s="47"/>
      <c r="M199" s="222" t="s">
        <v>19</v>
      </c>
      <c r="N199" s="223" t="s">
        <v>44</v>
      </c>
      <c r="O199" s="87"/>
      <c r="P199" s="224">
        <f>O199*H199</f>
        <v>0</v>
      </c>
      <c r="Q199" s="224">
        <v>0</v>
      </c>
      <c r="R199" s="224">
        <f>Q199*H199</f>
        <v>0</v>
      </c>
      <c r="S199" s="224">
        <v>0</v>
      </c>
      <c r="T199" s="225">
        <f>S199*H199</f>
        <v>0</v>
      </c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R199" s="226" t="s">
        <v>249</v>
      </c>
      <c r="AT199" s="226" t="s">
        <v>144</v>
      </c>
      <c r="AU199" s="226" t="s">
        <v>81</v>
      </c>
      <c r="AY199" s="20" t="s">
        <v>142</v>
      </c>
      <c r="BE199" s="227">
        <f>IF(N199="základní",J199,0)</f>
        <v>0</v>
      </c>
      <c r="BF199" s="227">
        <f>IF(N199="snížená",J199,0)</f>
        <v>0</v>
      </c>
      <c r="BG199" s="227">
        <f>IF(N199="zákl. přenesená",J199,0)</f>
        <v>0</v>
      </c>
      <c r="BH199" s="227">
        <f>IF(N199="sníž. přenesená",J199,0)</f>
        <v>0</v>
      </c>
      <c r="BI199" s="227">
        <f>IF(N199="nulová",J199,0)</f>
        <v>0</v>
      </c>
      <c r="BJ199" s="20" t="s">
        <v>77</v>
      </c>
      <c r="BK199" s="227">
        <f>ROUND(I199*H199,2)</f>
        <v>0</v>
      </c>
      <c r="BL199" s="20" t="s">
        <v>249</v>
      </c>
      <c r="BM199" s="226" t="s">
        <v>1383</v>
      </c>
    </row>
    <row r="200" s="2" customFormat="1">
      <c r="A200" s="41"/>
      <c r="B200" s="42"/>
      <c r="C200" s="43"/>
      <c r="D200" s="228" t="s">
        <v>151</v>
      </c>
      <c r="E200" s="43"/>
      <c r="F200" s="229" t="s">
        <v>1384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151</v>
      </c>
      <c r="AU200" s="20" t="s">
        <v>81</v>
      </c>
    </row>
    <row r="201" s="2" customFormat="1">
      <c r="A201" s="41"/>
      <c r="B201" s="42"/>
      <c r="C201" s="43"/>
      <c r="D201" s="233" t="s">
        <v>153</v>
      </c>
      <c r="E201" s="43"/>
      <c r="F201" s="234" t="s">
        <v>1385</v>
      </c>
      <c r="G201" s="43"/>
      <c r="H201" s="43"/>
      <c r="I201" s="230"/>
      <c r="J201" s="43"/>
      <c r="K201" s="43"/>
      <c r="L201" s="47"/>
      <c r="M201" s="231"/>
      <c r="N201" s="232"/>
      <c r="O201" s="87"/>
      <c r="P201" s="87"/>
      <c r="Q201" s="87"/>
      <c r="R201" s="87"/>
      <c r="S201" s="87"/>
      <c r="T201" s="88"/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T201" s="20" t="s">
        <v>153</v>
      </c>
      <c r="AU201" s="20" t="s">
        <v>81</v>
      </c>
    </row>
    <row r="202" s="2" customFormat="1" ht="24.15" customHeight="1">
      <c r="A202" s="41"/>
      <c r="B202" s="42"/>
      <c r="C202" s="267" t="s">
        <v>322</v>
      </c>
      <c r="D202" s="267" t="s">
        <v>199</v>
      </c>
      <c r="E202" s="268" t="s">
        <v>1386</v>
      </c>
      <c r="F202" s="269" t="s">
        <v>1387</v>
      </c>
      <c r="G202" s="270" t="s">
        <v>147</v>
      </c>
      <c r="H202" s="271">
        <v>808.83399999999995</v>
      </c>
      <c r="I202" s="272"/>
      <c r="J202" s="273">
        <f>ROUND(I202*H202,2)</f>
        <v>0</v>
      </c>
      <c r="K202" s="269" t="s">
        <v>148</v>
      </c>
      <c r="L202" s="274"/>
      <c r="M202" s="275" t="s">
        <v>19</v>
      </c>
      <c r="N202" s="276" t="s">
        <v>44</v>
      </c>
      <c r="O202" s="87"/>
      <c r="P202" s="224">
        <f>O202*H202</f>
        <v>0</v>
      </c>
      <c r="Q202" s="224">
        <v>0.00012999999999999999</v>
      </c>
      <c r="R202" s="224">
        <f>Q202*H202</f>
        <v>0.10514841999999998</v>
      </c>
      <c r="S202" s="224">
        <v>0</v>
      </c>
      <c r="T202" s="225">
        <f>S202*H202</f>
        <v>0</v>
      </c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R202" s="226" t="s">
        <v>368</v>
      </c>
      <c r="AT202" s="226" t="s">
        <v>199</v>
      </c>
      <c r="AU202" s="226" t="s">
        <v>81</v>
      </c>
      <c r="AY202" s="20" t="s">
        <v>142</v>
      </c>
      <c r="BE202" s="227">
        <f>IF(N202="základní",J202,0)</f>
        <v>0</v>
      </c>
      <c r="BF202" s="227">
        <f>IF(N202="snížená",J202,0)</f>
        <v>0</v>
      </c>
      <c r="BG202" s="227">
        <f>IF(N202="zákl. přenesená",J202,0)</f>
        <v>0</v>
      </c>
      <c r="BH202" s="227">
        <f>IF(N202="sníž. přenesená",J202,0)</f>
        <v>0</v>
      </c>
      <c r="BI202" s="227">
        <f>IF(N202="nulová",J202,0)</f>
        <v>0</v>
      </c>
      <c r="BJ202" s="20" t="s">
        <v>77</v>
      </c>
      <c r="BK202" s="227">
        <f>ROUND(I202*H202,2)</f>
        <v>0</v>
      </c>
      <c r="BL202" s="20" t="s">
        <v>249</v>
      </c>
      <c r="BM202" s="226" t="s">
        <v>1388</v>
      </c>
    </row>
    <row r="203" s="2" customFormat="1">
      <c r="A203" s="41"/>
      <c r="B203" s="42"/>
      <c r="C203" s="43"/>
      <c r="D203" s="228" t="s">
        <v>151</v>
      </c>
      <c r="E203" s="43"/>
      <c r="F203" s="229" t="s">
        <v>1387</v>
      </c>
      <c r="G203" s="43"/>
      <c r="H203" s="43"/>
      <c r="I203" s="230"/>
      <c r="J203" s="43"/>
      <c r="K203" s="43"/>
      <c r="L203" s="47"/>
      <c r="M203" s="231"/>
      <c r="N203" s="232"/>
      <c r="O203" s="87"/>
      <c r="P203" s="87"/>
      <c r="Q203" s="87"/>
      <c r="R203" s="87"/>
      <c r="S203" s="87"/>
      <c r="T203" s="88"/>
      <c r="U203" s="41"/>
      <c r="V203" s="41"/>
      <c r="W203" s="41"/>
      <c r="X203" s="41"/>
      <c r="Y203" s="41"/>
      <c r="Z203" s="41"/>
      <c r="AA203" s="41"/>
      <c r="AB203" s="41"/>
      <c r="AC203" s="41"/>
      <c r="AD203" s="41"/>
      <c r="AE203" s="41"/>
      <c r="AT203" s="20" t="s">
        <v>151</v>
      </c>
      <c r="AU203" s="20" t="s">
        <v>81</v>
      </c>
    </row>
    <row r="204" s="14" customFormat="1">
      <c r="A204" s="14"/>
      <c r="B204" s="245"/>
      <c r="C204" s="246"/>
      <c r="D204" s="228" t="s">
        <v>173</v>
      </c>
      <c r="E204" s="246"/>
      <c r="F204" s="248" t="s">
        <v>1368</v>
      </c>
      <c r="G204" s="246"/>
      <c r="H204" s="249">
        <v>808.83399999999995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173</v>
      </c>
      <c r="AU204" s="255" t="s">
        <v>81</v>
      </c>
      <c r="AV204" s="14" t="s">
        <v>81</v>
      </c>
      <c r="AW204" s="14" t="s">
        <v>4</v>
      </c>
      <c r="AX204" s="14" t="s">
        <v>77</v>
      </c>
      <c r="AY204" s="255" t="s">
        <v>142</v>
      </c>
    </row>
    <row r="205" s="2" customFormat="1" ht="24.15" customHeight="1">
      <c r="A205" s="41"/>
      <c r="B205" s="42"/>
      <c r="C205" s="215" t="s">
        <v>329</v>
      </c>
      <c r="D205" s="215" t="s">
        <v>144</v>
      </c>
      <c r="E205" s="216" t="s">
        <v>1389</v>
      </c>
      <c r="F205" s="217" t="s">
        <v>1390</v>
      </c>
      <c r="G205" s="218" t="s">
        <v>206</v>
      </c>
      <c r="H205" s="219">
        <v>3.1000000000000001</v>
      </c>
      <c r="I205" s="220"/>
      <c r="J205" s="221">
        <f>ROUND(I205*H205,2)</f>
        <v>0</v>
      </c>
      <c r="K205" s="217" t="s">
        <v>148</v>
      </c>
      <c r="L205" s="47"/>
      <c r="M205" s="222" t="s">
        <v>19</v>
      </c>
      <c r="N205" s="223" t="s">
        <v>44</v>
      </c>
      <c r="O205" s="87"/>
      <c r="P205" s="224">
        <f>O205*H205</f>
        <v>0</v>
      </c>
      <c r="Q205" s="224">
        <v>0</v>
      </c>
      <c r="R205" s="224">
        <f>Q205*H205</f>
        <v>0</v>
      </c>
      <c r="S205" s="224">
        <v>0</v>
      </c>
      <c r="T205" s="225">
        <f>S205*H205</f>
        <v>0</v>
      </c>
      <c r="U205" s="41"/>
      <c r="V205" s="41"/>
      <c r="W205" s="41"/>
      <c r="X205" s="41"/>
      <c r="Y205" s="41"/>
      <c r="Z205" s="41"/>
      <c r="AA205" s="41"/>
      <c r="AB205" s="41"/>
      <c r="AC205" s="41"/>
      <c r="AD205" s="41"/>
      <c r="AE205" s="41"/>
      <c r="AR205" s="226" t="s">
        <v>249</v>
      </c>
      <c r="AT205" s="226" t="s">
        <v>144</v>
      </c>
      <c r="AU205" s="226" t="s">
        <v>81</v>
      </c>
      <c r="AY205" s="20" t="s">
        <v>142</v>
      </c>
      <c r="BE205" s="227">
        <f>IF(N205="základní",J205,0)</f>
        <v>0</v>
      </c>
      <c r="BF205" s="227">
        <f>IF(N205="snížená",J205,0)</f>
        <v>0</v>
      </c>
      <c r="BG205" s="227">
        <f>IF(N205="zákl. přenesená",J205,0)</f>
        <v>0</v>
      </c>
      <c r="BH205" s="227">
        <f>IF(N205="sníž. přenesená",J205,0)</f>
        <v>0</v>
      </c>
      <c r="BI205" s="227">
        <f>IF(N205="nulová",J205,0)</f>
        <v>0</v>
      </c>
      <c r="BJ205" s="20" t="s">
        <v>77</v>
      </c>
      <c r="BK205" s="227">
        <f>ROUND(I205*H205,2)</f>
        <v>0</v>
      </c>
      <c r="BL205" s="20" t="s">
        <v>249</v>
      </c>
      <c r="BM205" s="226" t="s">
        <v>1391</v>
      </c>
    </row>
    <row r="206" s="2" customFormat="1">
      <c r="A206" s="41"/>
      <c r="B206" s="42"/>
      <c r="C206" s="43"/>
      <c r="D206" s="228" t="s">
        <v>151</v>
      </c>
      <c r="E206" s="43"/>
      <c r="F206" s="229" t="s">
        <v>1392</v>
      </c>
      <c r="G206" s="43"/>
      <c r="H206" s="43"/>
      <c r="I206" s="230"/>
      <c r="J206" s="43"/>
      <c r="K206" s="43"/>
      <c r="L206" s="47"/>
      <c r="M206" s="231"/>
      <c r="N206" s="232"/>
      <c r="O206" s="87"/>
      <c r="P206" s="87"/>
      <c r="Q206" s="87"/>
      <c r="R206" s="87"/>
      <c r="S206" s="87"/>
      <c r="T206" s="88"/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T206" s="20" t="s">
        <v>151</v>
      </c>
      <c r="AU206" s="20" t="s">
        <v>81</v>
      </c>
    </row>
    <row r="207" s="2" customFormat="1">
      <c r="A207" s="41"/>
      <c r="B207" s="42"/>
      <c r="C207" s="43"/>
      <c r="D207" s="233" t="s">
        <v>153</v>
      </c>
      <c r="E207" s="43"/>
      <c r="F207" s="234" t="s">
        <v>1393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153</v>
      </c>
      <c r="AU207" s="20" t="s">
        <v>81</v>
      </c>
    </row>
    <row r="208" s="12" customFormat="1" ht="22.8" customHeight="1">
      <c r="A208" s="12"/>
      <c r="B208" s="199"/>
      <c r="C208" s="200"/>
      <c r="D208" s="201" t="s">
        <v>72</v>
      </c>
      <c r="E208" s="213" t="s">
        <v>947</v>
      </c>
      <c r="F208" s="213" t="s">
        <v>948</v>
      </c>
      <c r="G208" s="200"/>
      <c r="H208" s="200"/>
      <c r="I208" s="203"/>
      <c r="J208" s="214">
        <f>BK208</f>
        <v>0</v>
      </c>
      <c r="K208" s="200"/>
      <c r="L208" s="205"/>
      <c r="M208" s="206"/>
      <c r="N208" s="207"/>
      <c r="O208" s="207"/>
      <c r="P208" s="208">
        <f>SUM(P209:P242)</f>
        <v>0</v>
      </c>
      <c r="Q208" s="207"/>
      <c r="R208" s="208">
        <f>SUM(R209:R242)</f>
        <v>4.1240874220000006</v>
      </c>
      <c r="S208" s="207"/>
      <c r="T208" s="209">
        <f>SUM(T209:T242)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10" t="s">
        <v>81</v>
      </c>
      <c r="AT208" s="211" t="s">
        <v>72</v>
      </c>
      <c r="AU208" s="211" t="s">
        <v>77</v>
      </c>
      <c r="AY208" s="210" t="s">
        <v>142</v>
      </c>
      <c r="BK208" s="212">
        <f>SUM(BK209:BK242)</f>
        <v>0</v>
      </c>
    </row>
    <row r="209" s="2" customFormat="1" ht="33" customHeight="1">
      <c r="A209" s="41"/>
      <c r="B209" s="42"/>
      <c r="C209" s="215" t="s">
        <v>335</v>
      </c>
      <c r="D209" s="215" t="s">
        <v>144</v>
      </c>
      <c r="E209" s="216" t="s">
        <v>1394</v>
      </c>
      <c r="F209" s="217" t="s">
        <v>1395</v>
      </c>
      <c r="G209" s="218" t="s">
        <v>147</v>
      </c>
      <c r="H209" s="219">
        <v>588.53800000000001</v>
      </c>
      <c r="I209" s="220"/>
      <c r="J209" s="221">
        <f>ROUND(I209*H209,2)</f>
        <v>0</v>
      </c>
      <c r="K209" s="217" t="s">
        <v>148</v>
      </c>
      <c r="L209" s="47"/>
      <c r="M209" s="222" t="s">
        <v>19</v>
      </c>
      <c r="N209" s="223" t="s">
        <v>44</v>
      </c>
      <c r="O209" s="87"/>
      <c r="P209" s="224">
        <f>O209*H209</f>
        <v>0</v>
      </c>
      <c r="Q209" s="224">
        <v>0.0011590000000000001</v>
      </c>
      <c r="R209" s="224">
        <f>Q209*H209</f>
        <v>0.68211554200000002</v>
      </c>
      <c r="S209" s="224">
        <v>0</v>
      </c>
      <c r="T209" s="225">
        <f>S209*H209</f>
        <v>0</v>
      </c>
      <c r="U209" s="41"/>
      <c r="V209" s="41"/>
      <c r="W209" s="41"/>
      <c r="X209" s="41"/>
      <c r="Y209" s="41"/>
      <c r="Z209" s="41"/>
      <c r="AA209" s="41"/>
      <c r="AB209" s="41"/>
      <c r="AC209" s="41"/>
      <c r="AD209" s="41"/>
      <c r="AE209" s="41"/>
      <c r="AR209" s="226" t="s">
        <v>249</v>
      </c>
      <c r="AT209" s="226" t="s">
        <v>144</v>
      </c>
      <c r="AU209" s="226" t="s">
        <v>81</v>
      </c>
      <c r="AY209" s="20" t="s">
        <v>142</v>
      </c>
      <c r="BE209" s="227">
        <f>IF(N209="základní",J209,0)</f>
        <v>0</v>
      </c>
      <c r="BF209" s="227">
        <f>IF(N209="snížená",J209,0)</f>
        <v>0</v>
      </c>
      <c r="BG209" s="227">
        <f>IF(N209="zákl. přenesená",J209,0)</f>
        <v>0</v>
      </c>
      <c r="BH209" s="227">
        <f>IF(N209="sníž. přenesená",J209,0)</f>
        <v>0</v>
      </c>
      <c r="BI209" s="227">
        <f>IF(N209="nulová",J209,0)</f>
        <v>0</v>
      </c>
      <c r="BJ209" s="20" t="s">
        <v>77</v>
      </c>
      <c r="BK209" s="227">
        <f>ROUND(I209*H209,2)</f>
        <v>0</v>
      </c>
      <c r="BL209" s="20" t="s">
        <v>249</v>
      </c>
      <c r="BM209" s="226" t="s">
        <v>1396</v>
      </c>
    </row>
    <row r="210" s="2" customFormat="1">
      <c r="A210" s="41"/>
      <c r="B210" s="42"/>
      <c r="C210" s="43"/>
      <c r="D210" s="228" t="s">
        <v>151</v>
      </c>
      <c r="E210" s="43"/>
      <c r="F210" s="229" t="s">
        <v>1397</v>
      </c>
      <c r="G210" s="43"/>
      <c r="H210" s="43"/>
      <c r="I210" s="230"/>
      <c r="J210" s="43"/>
      <c r="K210" s="43"/>
      <c r="L210" s="47"/>
      <c r="M210" s="231"/>
      <c r="N210" s="232"/>
      <c r="O210" s="87"/>
      <c r="P210" s="87"/>
      <c r="Q210" s="87"/>
      <c r="R210" s="87"/>
      <c r="S210" s="87"/>
      <c r="T210" s="88"/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T210" s="20" t="s">
        <v>151</v>
      </c>
      <c r="AU210" s="20" t="s">
        <v>81</v>
      </c>
    </row>
    <row r="211" s="2" customFormat="1">
      <c r="A211" s="41"/>
      <c r="B211" s="42"/>
      <c r="C211" s="43"/>
      <c r="D211" s="233" t="s">
        <v>153</v>
      </c>
      <c r="E211" s="43"/>
      <c r="F211" s="234" t="s">
        <v>1398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153</v>
      </c>
      <c r="AU211" s="20" t="s">
        <v>81</v>
      </c>
    </row>
    <row r="212" s="14" customFormat="1">
      <c r="A212" s="14"/>
      <c r="B212" s="245"/>
      <c r="C212" s="246"/>
      <c r="D212" s="228" t="s">
        <v>173</v>
      </c>
      <c r="E212" s="247" t="s">
        <v>19</v>
      </c>
      <c r="F212" s="248" t="s">
        <v>1399</v>
      </c>
      <c r="G212" s="246"/>
      <c r="H212" s="249">
        <v>588.53800000000001</v>
      </c>
      <c r="I212" s="250"/>
      <c r="J212" s="246"/>
      <c r="K212" s="246"/>
      <c r="L212" s="251"/>
      <c r="M212" s="252"/>
      <c r="N212" s="253"/>
      <c r="O212" s="253"/>
      <c r="P212" s="253"/>
      <c r="Q212" s="253"/>
      <c r="R212" s="253"/>
      <c r="S212" s="253"/>
      <c r="T212" s="254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5" t="s">
        <v>173</v>
      </c>
      <c r="AU212" s="255" t="s">
        <v>81</v>
      </c>
      <c r="AV212" s="14" t="s">
        <v>81</v>
      </c>
      <c r="AW212" s="14" t="s">
        <v>34</v>
      </c>
      <c r="AX212" s="14" t="s">
        <v>77</v>
      </c>
      <c r="AY212" s="255" t="s">
        <v>142</v>
      </c>
    </row>
    <row r="213" s="2" customFormat="1" ht="24.15" customHeight="1">
      <c r="A213" s="41"/>
      <c r="B213" s="42"/>
      <c r="C213" s="267" t="s">
        <v>341</v>
      </c>
      <c r="D213" s="267" t="s">
        <v>199</v>
      </c>
      <c r="E213" s="268" t="s">
        <v>1400</v>
      </c>
      <c r="F213" s="269" t="s">
        <v>1401</v>
      </c>
      <c r="G213" s="270" t="s">
        <v>147</v>
      </c>
      <c r="H213" s="271">
        <v>647.39200000000005</v>
      </c>
      <c r="I213" s="272"/>
      <c r="J213" s="273">
        <f>ROUND(I213*H213,2)</f>
        <v>0</v>
      </c>
      <c r="K213" s="269" t="s">
        <v>148</v>
      </c>
      <c r="L213" s="274"/>
      <c r="M213" s="275" t="s">
        <v>19</v>
      </c>
      <c r="N213" s="276" t="s">
        <v>44</v>
      </c>
      <c r="O213" s="87"/>
      <c r="P213" s="224">
        <f>O213*H213</f>
        <v>0</v>
      </c>
      <c r="Q213" s="224">
        <v>0.0015</v>
      </c>
      <c r="R213" s="224">
        <f>Q213*H213</f>
        <v>0.97108800000000006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368</v>
      </c>
      <c r="AT213" s="226" t="s">
        <v>199</v>
      </c>
      <c r="AU213" s="226" t="s">
        <v>81</v>
      </c>
      <c r="AY213" s="20" t="s">
        <v>142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77</v>
      </c>
      <c r="BK213" s="227">
        <f>ROUND(I213*H213,2)</f>
        <v>0</v>
      </c>
      <c r="BL213" s="20" t="s">
        <v>249</v>
      </c>
      <c r="BM213" s="226" t="s">
        <v>1402</v>
      </c>
    </row>
    <row r="214" s="2" customFormat="1">
      <c r="A214" s="41"/>
      <c r="B214" s="42"/>
      <c r="C214" s="43"/>
      <c r="D214" s="228" t="s">
        <v>151</v>
      </c>
      <c r="E214" s="43"/>
      <c r="F214" s="229" t="s">
        <v>1401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151</v>
      </c>
      <c r="AU214" s="20" t="s">
        <v>81</v>
      </c>
    </row>
    <row r="215" s="14" customFormat="1">
      <c r="A215" s="14"/>
      <c r="B215" s="245"/>
      <c r="C215" s="246"/>
      <c r="D215" s="228" t="s">
        <v>173</v>
      </c>
      <c r="E215" s="246"/>
      <c r="F215" s="248" t="s">
        <v>1403</v>
      </c>
      <c r="G215" s="246"/>
      <c r="H215" s="249">
        <v>647.39200000000005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173</v>
      </c>
      <c r="AU215" s="255" t="s">
        <v>81</v>
      </c>
      <c r="AV215" s="14" t="s">
        <v>81</v>
      </c>
      <c r="AW215" s="14" t="s">
        <v>4</v>
      </c>
      <c r="AX215" s="14" t="s">
        <v>77</v>
      </c>
      <c r="AY215" s="255" t="s">
        <v>142</v>
      </c>
    </row>
    <row r="216" s="2" customFormat="1" ht="24.15" customHeight="1">
      <c r="A216" s="41"/>
      <c r="B216" s="42"/>
      <c r="C216" s="267" t="s">
        <v>347</v>
      </c>
      <c r="D216" s="267" t="s">
        <v>199</v>
      </c>
      <c r="E216" s="268" t="s">
        <v>1404</v>
      </c>
      <c r="F216" s="269" t="s">
        <v>1405</v>
      </c>
      <c r="G216" s="270" t="s">
        <v>147</v>
      </c>
      <c r="H216" s="271">
        <v>647.39200000000005</v>
      </c>
      <c r="I216" s="272"/>
      <c r="J216" s="273">
        <f>ROUND(I216*H216,2)</f>
        <v>0</v>
      </c>
      <c r="K216" s="269" t="s">
        <v>148</v>
      </c>
      <c r="L216" s="274"/>
      <c r="M216" s="275" t="s">
        <v>19</v>
      </c>
      <c r="N216" s="276" t="s">
        <v>44</v>
      </c>
      <c r="O216" s="87"/>
      <c r="P216" s="224">
        <f>O216*H216</f>
        <v>0</v>
      </c>
      <c r="Q216" s="224">
        <v>0.00313</v>
      </c>
      <c r="R216" s="224">
        <f>Q216*H216</f>
        <v>2.0263369600000001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368</v>
      </c>
      <c r="AT216" s="226" t="s">
        <v>199</v>
      </c>
      <c r="AU216" s="226" t="s">
        <v>81</v>
      </c>
      <c r="AY216" s="20" t="s">
        <v>142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77</v>
      </c>
      <c r="BK216" s="227">
        <f>ROUND(I216*H216,2)</f>
        <v>0</v>
      </c>
      <c r="BL216" s="20" t="s">
        <v>249</v>
      </c>
      <c r="BM216" s="226" t="s">
        <v>1406</v>
      </c>
    </row>
    <row r="217" s="2" customFormat="1">
      <c r="A217" s="41"/>
      <c r="B217" s="42"/>
      <c r="C217" s="43"/>
      <c r="D217" s="228" t="s">
        <v>151</v>
      </c>
      <c r="E217" s="43"/>
      <c r="F217" s="229" t="s">
        <v>1405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151</v>
      </c>
      <c r="AU217" s="20" t="s">
        <v>81</v>
      </c>
    </row>
    <row r="218" s="14" customFormat="1">
      <c r="A218" s="14"/>
      <c r="B218" s="245"/>
      <c r="C218" s="246"/>
      <c r="D218" s="228" t="s">
        <v>173</v>
      </c>
      <c r="E218" s="246"/>
      <c r="F218" s="248" t="s">
        <v>1403</v>
      </c>
      <c r="G218" s="246"/>
      <c r="H218" s="249">
        <v>647.39200000000005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173</v>
      </c>
      <c r="AU218" s="255" t="s">
        <v>81</v>
      </c>
      <c r="AV218" s="14" t="s">
        <v>81</v>
      </c>
      <c r="AW218" s="14" t="s">
        <v>4</v>
      </c>
      <c r="AX218" s="14" t="s">
        <v>77</v>
      </c>
      <c r="AY218" s="255" t="s">
        <v>142</v>
      </c>
    </row>
    <row r="219" s="2" customFormat="1" ht="24.15" customHeight="1">
      <c r="A219" s="41"/>
      <c r="B219" s="42"/>
      <c r="C219" s="215" t="s">
        <v>353</v>
      </c>
      <c r="D219" s="215" t="s">
        <v>144</v>
      </c>
      <c r="E219" s="216" t="s">
        <v>1407</v>
      </c>
      <c r="F219" s="217" t="s">
        <v>1408</v>
      </c>
      <c r="G219" s="218" t="s">
        <v>163</v>
      </c>
      <c r="H219" s="219">
        <v>103.55</v>
      </c>
      <c r="I219" s="220"/>
      <c r="J219" s="221">
        <f>ROUND(I219*H219,2)</f>
        <v>0</v>
      </c>
      <c r="K219" s="217" t="s">
        <v>148</v>
      </c>
      <c r="L219" s="47"/>
      <c r="M219" s="222" t="s">
        <v>19</v>
      </c>
      <c r="N219" s="223" t="s">
        <v>44</v>
      </c>
      <c r="O219" s="87"/>
      <c r="P219" s="224">
        <f>O219*H219</f>
        <v>0</v>
      </c>
      <c r="Q219" s="224">
        <v>0.00021000000000000001</v>
      </c>
      <c r="R219" s="224">
        <f>Q219*H219</f>
        <v>0.021745500000000001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249</v>
      </c>
      <c r="AT219" s="226" t="s">
        <v>144</v>
      </c>
      <c r="AU219" s="226" t="s">
        <v>81</v>
      </c>
      <c r="AY219" s="20" t="s">
        <v>142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77</v>
      </c>
      <c r="BK219" s="227">
        <f>ROUND(I219*H219,2)</f>
        <v>0</v>
      </c>
      <c r="BL219" s="20" t="s">
        <v>249</v>
      </c>
      <c r="BM219" s="226" t="s">
        <v>1409</v>
      </c>
    </row>
    <row r="220" s="2" customFormat="1">
      <c r="A220" s="41"/>
      <c r="B220" s="42"/>
      <c r="C220" s="43"/>
      <c r="D220" s="228" t="s">
        <v>151</v>
      </c>
      <c r="E220" s="43"/>
      <c r="F220" s="229" t="s">
        <v>1410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151</v>
      </c>
      <c r="AU220" s="20" t="s">
        <v>81</v>
      </c>
    </row>
    <row r="221" s="2" customFormat="1">
      <c r="A221" s="41"/>
      <c r="B221" s="42"/>
      <c r="C221" s="43"/>
      <c r="D221" s="233" t="s">
        <v>153</v>
      </c>
      <c r="E221" s="43"/>
      <c r="F221" s="234" t="s">
        <v>1411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153</v>
      </c>
      <c r="AU221" s="20" t="s">
        <v>81</v>
      </c>
    </row>
    <row r="222" s="14" customFormat="1">
      <c r="A222" s="14"/>
      <c r="B222" s="245"/>
      <c r="C222" s="246"/>
      <c r="D222" s="228" t="s">
        <v>173</v>
      </c>
      <c r="E222" s="247" t="s">
        <v>19</v>
      </c>
      <c r="F222" s="248" t="s">
        <v>1412</v>
      </c>
      <c r="G222" s="246"/>
      <c r="H222" s="249">
        <v>103.55</v>
      </c>
      <c r="I222" s="250"/>
      <c r="J222" s="246"/>
      <c r="K222" s="246"/>
      <c r="L222" s="251"/>
      <c r="M222" s="252"/>
      <c r="N222" s="253"/>
      <c r="O222" s="253"/>
      <c r="P222" s="253"/>
      <c r="Q222" s="253"/>
      <c r="R222" s="253"/>
      <c r="S222" s="253"/>
      <c r="T222" s="254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5" t="s">
        <v>173</v>
      </c>
      <c r="AU222" s="255" t="s">
        <v>81</v>
      </c>
      <c r="AV222" s="14" t="s">
        <v>81</v>
      </c>
      <c r="AW222" s="14" t="s">
        <v>34</v>
      </c>
      <c r="AX222" s="14" t="s">
        <v>77</v>
      </c>
      <c r="AY222" s="255" t="s">
        <v>142</v>
      </c>
    </row>
    <row r="223" s="2" customFormat="1" ht="16.5" customHeight="1">
      <c r="A223" s="41"/>
      <c r="B223" s="42"/>
      <c r="C223" s="267" t="s">
        <v>361</v>
      </c>
      <c r="D223" s="267" t="s">
        <v>199</v>
      </c>
      <c r="E223" s="268" t="s">
        <v>1413</v>
      </c>
      <c r="F223" s="269" t="s">
        <v>1414</v>
      </c>
      <c r="G223" s="270" t="s">
        <v>169</v>
      </c>
      <c r="H223" s="271">
        <v>5.2770000000000001</v>
      </c>
      <c r="I223" s="272"/>
      <c r="J223" s="273">
        <f>ROUND(I223*H223,2)</f>
        <v>0</v>
      </c>
      <c r="K223" s="269" t="s">
        <v>148</v>
      </c>
      <c r="L223" s="274"/>
      <c r="M223" s="275" t="s">
        <v>19</v>
      </c>
      <c r="N223" s="276" t="s">
        <v>44</v>
      </c>
      <c r="O223" s="87"/>
      <c r="P223" s="224">
        <f>O223*H223</f>
        <v>0</v>
      </c>
      <c r="Q223" s="224">
        <v>0.02</v>
      </c>
      <c r="R223" s="224">
        <f>Q223*H223</f>
        <v>0.10554000000000001</v>
      </c>
      <c r="S223" s="224">
        <v>0</v>
      </c>
      <c r="T223" s="225">
        <f>S223*H223</f>
        <v>0</v>
      </c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R223" s="226" t="s">
        <v>368</v>
      </c>
      <c r="AT223" s="226" t="s">
        <v>199</v>
      </c>
      <c r="AU223" s="226" t="s">
        <v>81</v>
      </c>
      <c r="AY223" s="20" t="s">
        <v>142</v>
      </c>
      <c r="BE223" s="227">
        <f>IF(N223="základní",J223,0)</f>
        <v>0</v>
      </c>
      <c r="BF223" s="227">
        <f>IF(N223="snížená",J223,0)</f>
        <v>0</v>
      </c>
      <c r="BG223" s="227">
        <f>IF(N223="zákl. přenesená",J223,0)</f>
        <v>0</v>
      </c>
      <c r="BH223" s="227">
        <f>IF(N223="sníž. přenesená",J223,0)</f>
        <v>0</v>
      </c>
      <c r="BI223" s="227">
        <f>IF(N223="nulová",J223,0)</f>
        <v>0</v>
      </c>
      <c r="BJ223" s="20" t="s">
        <v>77</v>
      </c>
      <c r="BK223" s="227">
        <f>ROUND(I223*H223,2)</f>
        <v>0</v>
      </c>
      <c r="BL223" s="20" t="s">
        <v>249</v>
      </c>
      <c r="BM223" s="226" t="s">
        <v>1415</v>
      </c>
    </row>
    <row r="224" s="2" customFormat="1">
      <c r="A224" s="41"/>
      <c r="B224" s="42"/>
      <c r="C224" s="43"/>
      <c r="D224" s="228" t="s">
        <v>151</v>
      </c>
      <c r="E224" s="43"/>
      <c r="F224" s="229" t="s">
        <v>1414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151</v>
      </c>
      <c r="AU224" s="20" t="s">
        <v>81</v>
      </c>
    </row>
    <row r="225" s="14" customFormat="1">
      <c r="A225" s="14"/>
      <c r="B225" s="245"/>
      <c r="C225" s="246"/>
      <c r="D225" s="228" t="s">
        <v>173</v>
      </c>
      <c r="E225" s="247" t="s">
        <v>19</v>
      </c>
      <c r="F225" s="248" t="s">
        <v>1416</v>
      </c>
      <c r="G225" s="246"/>
      <c r="H225" s="249">
        <v>4.7969999999999997</v>
      </c>
      <c r="I225" s="250"/>
      <c r="J225" s="246"/>
      <c r="K225" s="246"/>
      <c r="L225" s="251"/>
      <c r="M225" s="252"/>
      <c r="N225" s="253"/>
      <c r="O225" s="253"/>
      <c r="P225" s="253"/>
      <c r="Q225" s="253"/>
      <c r="R225" s="253"/>
      <c r="S225" s="253"/>
      <c r="T225" s="254"/>
      <c r="U225" s="14"/>
      <c r="V225" s="14"/>
      <c r="W225" s="14"/>
      <c r="X225" s="14"/>
      <c r="Y225" s="14"/>
      <c r="Z225" s="14"/>
      <c r="AA225" s="14"/>
      <c r="AB225" s="14"/>
      <c r="AC225" s="14"/>
      <c r="AD225" s="14"/>
      <c r="AE225" s="14"/>
      <c r="AT225" s="255" t="s">
        <v>173</v>
      </c>
      <c r="AU225" s="255" t="s">
        <v>81</v>
      </c>
      <c r="AV225" s="14" t="s">
        <v>81</v>
      </c>
      <c r="AW225" s="14" t="s">
        <v>34</v>
      </c>
      <c r="AX225" s="14" t="s">
        <v>77</v>
      </c>
      <c r="AY225" s="255" t="s">
        <v>142</v>
      </c>
    </row>
    <row r="226" s="14" customFormat="1">
      <c r="A226" s="14"/>
      <c r="B226" s="245"/>
      <c r="C226" s="246"/>
      <c r="D226" s="228" t="s">
        <v>173</v>
      </c>
      <c r="E226" s="246"/>
      <c r="F226" s="248" t="s">
        <v>1417</v>
      </c>
      <c r="G226" s="246"/>
      <c r="H226" s="249">
        <v>5.2770000000000001</v>
      </c>
      <c r="I226" s="250"/>
      <c r="J226" s="246"/>
      <c r="K226" s="246"/>
      <c r="L226" s="251"/>
      <c r="M226" s="252"/>
      <c r="N226" s="253"/>
      <c r="O226" s="253"/>
      <c r="P226" s="253"/>
      <c r="Q226" s="253"/>
      <c r="R226" s="253"/>
      <c r="S226" s="253"/>
      <c r="T226" s="254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5" t="s">
        <v>173</v>
      </c>
      <c r="AU226" s="255" t="s">
        <v>81</v>
      </c>
      <c r="AV226" s="14" t="s">
        <v>81</v>
      </c>
      <c r="AW226" s="14" t="s">
        <v>4</v>
      </c>
      <c r="AX226" s="14" t="s">
        <v>77</v>
      </c>
      <c r="AY226" s="255" t="s">
        <v>142</v>
      </c>
    </row>
    <row r="227" s="2" customFormat="1" ht="33" customHeight="1">
      <c r="A227" s="41"/>
      <c r="B227" s="42"/>
      <c r="C227" s="215" t="s">
        <v>368</v>
      </c>
      <c r="D227" s="215" t="s">
        <v>144</v>
      </c>
      <c r="E227" s="216" t="s">
        <v>1418</v>
      </c>
      <c r="F227" s="217" t="s">
        <v>1419</v>
      </c>
      <c r="G227" s="218" t="s">
        <v>147</v>
      </c>
      <c r="H227" s="219">
        <v>91.218000000000004</v>
      </c>
      <c r="I227" s="220"/>
      <c r="J227" s="221">
        <f>ROUND(I227*H227,2)</f>
        <v>0</v>
      </c>
      <c r="K227" s="217" t="s">
        <v>148</v>
      </c>
      <c r="L227" s="47"/>
      <c r="M227" s="222" t="s">
        <v>19</v>
      </c>
      <c r="N227" s="223" t="s">
        <v>44</v>
      </c>
      <c r="O227" s="87"/>
      <c r="P227" s="224">
        <f>O227*H227</f>
        <v>0</v>
      </c>
      <c r="Q227" s="224">
        <v>0.00019000000000000001</v>
      </c>
      <c r="R227" s="224">
        <f>Q227*H227</f>
        <v>0.01733142</v>
      </c>
      <c r="S227" s="224">
        <v>0</v>
      </c>
      <c r="T227" s="225">
        <f>S227*H227</f>
        <v>0</v>
      </c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R227" s="226" t="s">
        <v>249</v>
      </c>
      <c r="AT227" s="226" t="s">
        <v>144</v>
      </c>
      <c r="AU227" s="226" t="s">
        <v>81</v>
      </c>
      <c r="AY227" s="20" t="s">
        <v>142</v>
      </c>
      <c r="BE227" s="227">
        <f>IF(N227="základní",J227,0)</f>
        <v>0</v>
      </c>
      <c r="BF227" s="227">
        <f>IF(N227="snížená",J227,0)</f>
        <v>0</v>
      </c>
      <c r="BG227" s="227">
        <f>IF(N227="zákl. přenesená",J227,0)</f>
        <v>0</v>
      </c>
      <c r="BH227" s="227">
        <f>IF(N227="sníž. přenesená",J227,0)</f>
        <v>0</v>
      </c>
      <c r="BI227" s="227">
        <f>IF(N227="nulová",J227,0)</f>
        <v>0</v>
      </c>
      <c r="BJ227" s="20" t="s">
        <v>77</v>
      </c>
      <c r="BK227" s="227">
        <f>ROUND(I227*H227,2)</f>
        <v>0</v>
      </c>
      <c r="BL227" s="20" t="s">
        <v>249</v>
      </c>
      <c r="BM227" s="226" t="s">
        <v>1420</v>
      </c>
    </row>
    <row r="228" s="2" customFormat="1">
      <c r="A228" s="41"/>
      <c r="B228" s="42"/>
      <c r="C228" s="43"/>
      <c r="D228" s="228" t="s">
        <v>151</v>
      </c>
      <c r="E228" s="43"/>
      <c r="F228" s="229" t="s">
        <v>1421</v>
      </c>
      <c r="G228" s="43"/>
      <c r="H228" s="43"/>
      <c r="I228" s="230"/>
      <c r="J228" s="43"/>
      <c r="K228" s="43"/>
      <c r="L228" s="47"/>
      <c r="M228" s="231"/>
      <c r="N228" s="232"/>
      <c r="O228" s="87"/>
      <c r="P228" s="87"/>
      <c r="Q228" s="87"/>
      <c r="R228" s="87"/>
      <c r="S228" s="87"/>
      <c r="T228" s="88"/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T228" s="20" t="s">
        <v>151</v>
      </c>
      <c r="AU228" s="20" t="s">
        <v>81</v>
      </c>
    </row>
    <row r="229" s="2" customFormat="1">
      <c r="A229" s="41"/>
      <c r="B229" s="42"/>
      <c r="C229" s="43"/>
      <c r="D229" s="233" t="s">
        <v>153</v>
      </c>
      <c r="E229" s="43"/>
      <c r="F229" s="234" t="s">
        <v>1422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153</v>
      </c>
      <c r="AU229" s="20" t="s">
        <v>81</v>
      </c>
    </row>
    <row r="230" s="2" customFormat="1" ht="24.15" customHeight="1">
      <c r="A230" s="41"/>
      <c r="B230" s="42"/>
      <c r="C230" s="267" t="s">
        <v>379</v>
      </c>
      <c r="D230" s="267" t="s">
        <v>199</v>
      </c>
      <c r="E230" s="268" t="s">
        <v>1423</v>
      </c>
      <c r="F230" s="269" t="s">
        <v>1424</v>
      </c>
      <c r="G230" s="270" t="s">
        <v>147</v>
      </c>
      <c r="H230" s="271">
        <v>67.620000000000005</v>
      </c>
      <c r="I230" s="272"/>
      <c r="J230" s="273">
        <f>ROUND(I230*H230,2)</f>
        <v>0</v>
      </c>
      <c r="K230" s="269" t="s">
        <v>148</v>
      </c>
      <c r="L230" s="274"/>
      <c r="M230" s="275" t="s">
        <v>19</v>
      </c>
      <c r="N230" s="276" t="s">
        <v>44</v>
      </c>
      <c r="O230" s="87"/>
      <c r="P230" s="224">
        <f>O230*H230</f>
        <v>0</v>
      </c>
      <c r="Q230" s="224">
        <v>0.0025000000000000001</v>
      </c>
      <c r="R230" s="224">
        <f>Q230*H230</f>
        <v>0.16905000000000001</v>
      </c>
      <c r="S230" s="224">
        <v>0</v>
      </c>
      <c r="T230" s="225">
        <f>S230*H230</f>
        <v>0</v>
      </c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R230" s="226" t="s">
        <v>368</v>
      </c>
      <c r="AT230" s="226" t="s">
        <v>199</v>
      </c>
      <c r="AU230" s="226" t="s">
        <v>81</v>
      </c>
      <c r="AY230" s="20" t="s">
        <v>142</v>
      </c>
      <c r="BE230" s="227">
        <f>IF(N230="základní",J230,0)</f>
        <v>0</v>
      </c>
      <c r="BF230" s="227">
        <f>IF(N230="snížená",J230,0)</f>
        <v>0</v>
      </c>
      <c r="BG230" s="227">
        <f>IF(N230="zákl. přenesená",J230,0)</f>
        <v>0</v>
      </c>
      <c r="BH230" s="227">
        <f>IF(N230="sníž. přenesená",J230,0)</f>
        <v>0</v>
      </c>
      <c r="BI230" s="227">
        <f>IF(N230="nulová",J230,0)</f>
        <v>0</v>
      </c>
      <c r="BJ230" s="20" t="s">
        <v>77</v>
      </c>
      <c r="BK230" s="227">
        <f>ROUND(I230*H230,2)</f>
        <v>0</v>
      </c>
      <c r="BL230" s="20" t="s">
        <v>249</v>
      </c>
      <c r="BM230" s="226" t="s">
        <v>1425</v>
      </c>
    </row>
    <row r="231" s="2" customFormat="1">
      <c r="A231" s="41"/>
      <c r="B231" s="42"/>
      <c r="C231" s="43"/>
      <c r="D231" s="228" t="s">
        <v>151</v>
      </c>
      <c r="E231" s="43"/>
      <c r="F231" s="229" t="s">
        <v>1424</v>
      </c>
      <c r="G231" s="43"/>
      <c r="H231" s="43"/>
      <c r="I231" s="230"/>
      <c r="J231" s="43"/>
      <c r="K231" s="43"/>
      <c r="L231" s="47"/>
      <c r="M231" s="231"/>
      <c r="N231" s="232"/>
      <c r="O231" s="87"/>
      <c r="P231" s="87"/>
      <c r="Q231" s="87"/>
      <c r="R231" s="87"/>
      <c r="S231" s="87"/>
      <c r="T231" s="88"/>
      <c r="U231" s="41"/>
      <c r="V231" s="41"/>
      <c r="W231" s="41"/>
      <c r="X231" s="41"/>
      <c r="Y231" s="41"/>
      <c r="Z231" s="41"/>
      <c r="AA231" s="41"/>
      <c r="AB231" s="41"/>
      <c r="AC231" s="41"/>
      <c r="AD231" s="41"/>
      <c r="AE231" s="41"/>
      <c r="AT231" s="20" t="s">
        <v>151</v>
      </c>
      <c r="AU231" s="20" t="s">
        <v>81</v>
      </c>
    </row>
    <row r="232" s="2" customFormat="1">
      <c r="A232" s="41"/>
      <c r="B232" s="42"/>
      <c r="C232" s="43"/>
      <c r="D232" s="228" t="s">
        <v>270</v>
      </c>
      <c r="E232" s="43"/>
      <c r="F232" s="277" t="s">
        <v>1426</v>
      </c>
      <c r="G232" s="43"/>
      <c r="H232" s="43"/>
      <c r="I232" s="230"/>
      <c r="J232" s="43"/>
      <c r="K232" s="43"/>
      <c r="L232" s="47"/>
      <c r="M232" s="231"/>
      <c r="N232" s="232"/>
      <c r="O232" s="87"/>
      <c r="P232" s="87"/>
      <c r="Q232" s="87"/>
      <c r="R232" s="87"/>
      <c r="S232" s="87"/>
      <c r="T232" s="88"/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T232" s="20" t="s">
        <v>270</v>
      </c>
      <c r="AU232" s="20" t="s">
        <v>81</v>
      </c>
    </row>
    <row r="233" s="14" customFormat="1">
      <c r="A233" s="14"/>
      <c r="B233" s="245"/>
      <c r="C233" s="246"/>
      <c r="D233" s="228" t="s">
        <v>173</v>
      </c>
      <c r="E233" s="247" t="s">
        <v>19</v>
      </c>
      <c r="F233" s="248" t="s">
        <v>1427</v>
      </c>
      <c r="G233" s="246"/>
      <c r="H233" s="249">
        <v>61.472999999999999</v>
      </c>
      <c r="I233" s="250"/>
      <c r="J233" s="246"/>
      <c r="K233" s="246"/>
      <c r="L233" s="251"/>
      <c r="M233" s="252"/>
      <c r="N233" s="253"/>
      <c r="O233" s="253"/>
      <c r="P233" s="253"/>
      <c r="Q233" s="253"/>
      <c r="R233" s="253"/>
      <c r="S233" s="253"/>
      <c r="T233" s="254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5" t="s">
        <v>173</v>
      </c>
      <c r="AU233" s="255" t="s">
        <v>81</v>
      </c>
      <c r="AV233" s="14" t="s">
        <v>81</v>
      </c>
      <c r="AW233" s="14" t="s">
        <v>34</v>
      </c>
      <c r="AX233" s="14" t="s">
        <v>77</v>
      </c>
      <c r="AY233" s="255" t="s">
        <v>142</v>
      </c>
    </row>
    <row r="234" s="14" customFormat="1">
      <c r="A234" s="14"/>
      <c r="B234" s="245"/>
      <c r="C234" s="246"/>
      <c r="D234" s="228" t="s">
        <v>173</v>
      </c>
      <c r="E234" s="246"/>
      <c r="F234" s="248" t="s">
        <v>1428</v>
      </c>
      <c r="G234" s="246"/>
      <c r="H234" s="249">
        <v>67.620000000000005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173</v>
      </c>
      <c r="AU234" s="255" t="s">
        <v>81</v>
      </c>
      <c r="AV234" s="14" t="s">
        <v>81</v>
      </c>
      <c r="AW234" s="14" t="s">
        <v>4</v>
      </c>
      <c r="AX234" s="14" t="s">
        <v>77</v>
      </c>
      <c r="AY234" s="255" t="s">
        <v>142</v>
      </c>
    </row>
    <row r="235" s="2" customFormat="1" ht="24.15" customHeight="1">
      <c r="A235" s="41"/>
      <c r="B235" s="42"/>
      <c r="C235" s="267" t="s">
        <v>386</v>
      </c>
      <c r="D235" s="267" t="s">
        <v>199</v>
      </c>
      <c r="E235" s="268" t="s">
        <v>1429</v>
      </c>
      <c r="F235" s="269" t="s">
        <v>1430</v>
      </c>
      <c r="G235" s="270" t="s">
        <v>147</v>
      </c>
      <c r="H235" s="271">
        <v>32.719999999999999</v>
      </c>
      <c r="I235" s="272"/>
      <c r="J235" s="273">
        <f>ROUND(I235*H235,2)</f>
        <v>0</v>
      </c>
      <c r="K235" s="269" t="s">
        <v>148</v>
      </c>
      <c r="L235" s="274"/>
      <c r="M235" s="275" t="s">
        <v>19</v>
      </c>
      <c r="N235" s="276" t="s">
        <v>44</v>
      </c>
      <c r="O235" s="87"/>
      <c r="P235" s="224">
        <f>O235*H235</f>
        <v>0</v>
      </c>
      <c r="Q235" s="224">
        <v>0.0040000000000000001</v>
      </c>
      <c r="R235" s="224">
        <f>Q235*H235</f>
        <v>0.13088</v>
      </c>
      <c r="S235" s="224">
        <v>0</v>
      </c>
      <c r="T235" s="225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6" t="s">
        <v>368</v>
      </c>
      <c r="AT235" s="226" t="s">
        <v>199</v>
      </c>
      <c r="AU235" s="226" t="s">
        <v>81</v>
      </c>
      <c r="AY235" s="20" t="s">
        <v>142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0" t="s">
        <v>77</v>
      </c>
      <c r="BK235" s="227">
        <f>ROUND(I235*H235,2)</f>
        <v>0</v>
      </c>
      <c r="BL235" s="20" t="s">
        <v>249</v>
      </c>
      <c r="BM235" s="226" t="s">
        <v>1431</v>
      </c>
    </row>
    <row r="236" s="2" customFormat="1">
      <c r="A236" s="41"/>
      <c r="B236" s="42"/>
      <c r="C236" s="43"/>
      <c r="D236" s="228" t="s">
        <v>151</v>
      </c>
      <c r="E236" s="43"/>
      <c r="F236" s="229" t="s">
        <v>1430</v>
      </c>
      <c r="G236" s="43"/>
      <c r="H236" s="43"/>
      <c r="I236" s="230"/>
      <c r="J236" s="43"/>
      <c r="K236" s="43"/>
      <c r="L236" s="47"/>
      <c r="M236" s="231"/>
      <c r="N236" s="232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151</v>
      </c>
      <c r="AU236" s="20" t="s">
        <v>81</v>
      </c>
    </row>
    <row r="237" s="2" customFormat="1">
      <c r="A237" s="41"/>
      <c r="B237" s="42"/>
      <c r="C237" s="43"/>
      <c r="D237" s="228" t="s">
        <v>270</v>
      </c>
      <c r="E237" s="43"/>
      <c r="F237" s="277" t="s">
        <v>1432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270</v>
      </c>
      <c r="AU237" s="20" t="s">
        <v>81</v>
      </c>
    </row>
    <row r="238" s="14" customFormat="1">
      <c r="A238" s="14"/>
      <c r="B238" s="245"/>
      <c r="C238" s="246"/>
      <c r="D238" s="228" t="s">
        <v>173</v>
      </c>
      <c r="E238" s="247" t="s">
        <v>19</v>
      </c>
      <c r="F238" s="248" t="s">
        <v>1433</v>
      </c>
      <c r="G238" s="246"/>
      <c r="H238" s="249">
        <v>29.745000000000001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173</v>
      </c>
      <c r="AU238" s="255" t="s">
        <v>81</v>
      </c>
      <c r="AV238" s="14" t="s">
        <v>81</v>
      </c>
      <c r="AW238" s="14" t="s">
        <v>34</v>
      </c>
      <c r="AX238" s="14" t="s">
        <v>77</v>
      </c>
      <c r="AY238" s="255" t="s">
        <v>142</v>
      </c>
    </row>
    <row r="239" s="14" customFormat="1">
      <c r="A239" s="14"/>
      <c r="B239" s="245"/>
      <c r="C239" s="246"/>
      <c r="D239" s="228" t="s">
        <v>173</v>
      </c>
      <c r="E239" s="246"/>
      <c r="F239" s="248" t="s">
        <v>1434</v>
      </c>
      <c r="G239" s="246"/>
      <c r="H239" s="249">
        <v>32.719999999999999</v>
      </c>
      <c r="I239" s="250"/>
      <c r="J239" s="246"/>
      <c r="K239" s="246"/>
      <c r="L239" s="251"/>
      <c r="M239" s="252"/>
      <c r="N239" s="253"/>
      <c r="O239" s="253"/>
      <c r="P239" s="253"/>
      <c r="Q239" s="253"/>
      <c r="R239" s="253"/>
      <c r="S239" s="253"/>
      <c r="T239" s="254"/>
      <c r="U239" s="14"/>
      <c r="V239" s="14"/>
      <c r="W239" s="14"/>
      <c r="X239" s="14"/>
      <c r="Y239" s="14"/>
      <c r="Z239" s="14"/>
      <c r="AA239" s="14"/>
      <c r="AB239" s="14"/>
      <c r="AC239" s="14"/>
      <c r="AD239" s="14"/>
      <c r="AE239" s="14"/>
      <c r="AT239" s="255" t="s">
        <v>173</v>
      </c>
      <c r="AU239" s="255" t="s">
        <v>81</v>
      </c>
      <c r="AV239" s="14" t="s">
        <v>81</v>
      </c>
      <c r="AW239" s="14" t="s">
        <v>4</v>
      </c>
      <c r="AX239" s="14" t="s">
        <v>77</v>
      </c>
      <c r="AY239" s="255" t="s">
        <v>142</v>
      </c>
    </row>
    <row r="240" s="2" customFormat="1" ht="24.15" customHeight="1">
      <c r="A240" s="41"/>
      <c r="B240" s="42"/>
      <c r="C240" s="215" t="s">
        <v>394</v>
      </c>
      <c r="D240" s="215" t="s">
        <v>144</v>
      </c>
      <c r="E240" s="216" t="s">
        <v>963</v>
      </c>
      <c r="F240" s="217" t="s">
        <v>964</v>
      </c>
      <c r="G240" s="218" t="s">
        <v>206</v>
      </c>
      <c r="H240" s="219">
        <v>4.1239999999999997</v>
      </c>
      <c r="I240" s="220"/>
      <c r="J240" s="221">
        <f>ROUND(I240*H240,2)</f>
        <v>0</v>
      </c>
      <c r="K240" s="217" t="s">
        <v>148</v>
      </c>
      <c r="L240" s="47"/>
      <c r="M240" s="222" t="s">
        <v>19</v>
      </c>
      <c r="N240" s="223" t="s">
        <v>44</v>
      </c>
      <c r="O240" s="87"/>
      <c r="P240" s="224">
        <f>O240*H240</f>
        <v>0</v>
      </c>
      <c r="Q240" s="224">
        <v>0</v>
      </c>
      <c r="R240" s="224">
        <f>Q240*H240</f>
        <v>0</v>
      </c>
      <c r="S240" s="224">
        <v>0</v>
      </c>
      <c r="T240" s="225">
        <f>S240*H240</f>
        <v>0</v>
      </c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R240" s="226" t="s">
        <v>249</v>
      </c>
      <c r="AT240" s="226" t="s">
        <v>144</v>
      </c>
      <c r="AU240" s="226" t="s">
        <v>81</v>
      </c>
      <c r="AY240" s="20" t="s">
        <v>142</v>
      </c>
      <c r="BE240" s="227">
        <f>IF(N240="základní",J240,0)</f>
        <v>0</v>
      </c>
      <c r="BF240" s="227">
        <f>IF(N240="snížená",J240,0)</f>
        <v>0</v>
      </c>
      <c r="BG240" s="227">
        <f>IF(N240="zákl. přenesená",J240,0)</f>
        <v>0</v>
      </c>
      <c r="BH240" s="227">
        <f>IF(N240="sníž. přenesená",J240,0)</f>
        <v>0</v>
      </c>
      <c r="BI240" s="227">
        <f>IF(N240="nulová",J240,0)</f>
        <v>0</v>
      </c>
      <c r="BJ240" s="20" t="s">
        <v>77</v>
      </c>
      <c r="BK240" s="227">
        <f>ROUND(I240*H240,2)</f>
        <v>0</v>
      </c>
      <c r="BL240" s="20" t="s">
        <v>249</v>
      </c>
      <c r="BM240" s="226" t="s">
        <v>1435</v>
      </c>
    </row>
    <row r="241" s="2" customFormat="1">
      <c r="A241" s="41"/>
      <c r="B241" s="42"/>
      <c r="C241" s="43"/>
      <c r="D241" s="228" t="s">
        <v>151</v>
      </c>
      <c r="E241" s="43"/>
      <c r="F241" s="229" t="s">
        <v>966</v>
      </c>
      <c r="G241" s="43"/>
      <c r="H241" s="43"/>
      <c r="I241" s="230"/>
      <c r="J241" s="43"/>
      <c r="K241" s="43"/>
      <c r="L241" s="47"/>
      <c r="M241" s="231"/>
      <c r="N241" s="232"/>
      <c r="O241" s="87"/>
      <c r="P241" s="87"/>
      <c r="Q241" s="87"/>
      <c r="R241" s="87"/>
      <c r="S241" s="87"/>
      <c r="T241" s="88"/>
      <c r="U241" s="41"/>
      <c r="V241" s="41"/>
      <c r="W241" s="41"/>
      <c r="X241" s="41"/>
      <c r="Y241" s="41"/>
      <c r="Z241" s="41"/>
      <c r="AA241" s="41"/>
      <c r="AB241" s="41"/>
      <c r="AC241" s="41"/>
      <c r="AD241" s="41"/>
      <c r="AE241" s="41"/>
      <c r="AT241" s="20" t="s">
        <v>151</v>
      </c>
      <c r="AU241" s="20" t="s">
        <v>81</v>
      </c>
    </row>
    <row r="242" s="2" customFormat="1">
      <c r="A242" s="41"/>
      <c r="B242" s="42"/>
      <c r="C242" s="43"/>
      <c r="D242" s="233" t="s">
        <v>153</v>
      </c>
      <c r="E242" s="43"/>
      <c r="F242" s="234" t="s">
        <v>967</v>
      </c>
      <c r="G242" s="43"/>
      <c r="H242" s="43"/>
      <c r="I242" s="230"/>
      <c r="J242" s="43"/>
      <c r="K242" s="43"/>
      <c r="L242" s="47"/>
      <c r="M242" s="231"/>
      <c r="N242" s="232"/>
      <c r="O242" s="87"/>
      <c r="P242" s="87"/>
      <c r="Q242" s="87"/>
      <c r="R242" s="87"/>
      <c r="S242" s="87"/>
      <c r="T242" s="88"/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T242" s="20" t="s">
        <v>153</v>
      </c>
      <c r="AU242" s="20" t="s">
        <v>81</v>
      </c>
    </row>
    <row r="243" s="12" customFormat="1" ht="22.8" customHeight="1">
      <c r="A243" s="12"/>
      <c r="B243" s="199"/>
      <c r="C243" s="200"/>
      <c r="D243" s="201" t="s">
        <v>72</v>
      </c>
      <c r="E243" s="213" t="s">
        <v>1436</v>
      </c>
      <c r="F243" s="213" t="s">
        <v>1437</v>
      </c>
      <c r="G243" s="200"/>
      <c r="H243" s="200"/>
      <c r="I243" s="203"/>
      <c r="J243" s="214">
        <f>BK243</f>
        <v>0</v>
      </c>
      <c r="K243" s="200"/>
      <c r="L243" s="205"/>
      <c r="M243" s="206"/>
      <c r="N243" s="207"/>
      <c r="O243" s="207"/>
      <c r="P243" s="208">
        <f>SUM(P244:P270)</f>
        <v>0</v>
      </c>
      <c r="Q243" s="207"/>
      <c r="R243" s="208">
        <f>SUM(R244:R270)</f>
        <v>0.1839462</v>
      </c>
      <c r="S243" s="207"/>
      <c r="T243" s="209">
        <f>SUM(T244:T270)</f>
        <v>0.080439999999999998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10" t="s">
        <v>81</v>
      </c>
      <c r="AT243" s="211" t="s">
        <v>72</v>
      </c>
      <c r="AU243" s="211" t="s">
        <v>77</v>
      </c>
      <c r="AY243" s="210" t="s">
        <v>142</v>
      </c>
      <c r="BK243" s="212">
        <f>SUM(BK244:BK270)</f>
        <v>0</v>
      </c>
    </row>
    <row r="244" s="2" customFormat="1" ht="16.5" customHeight="1">
      <c r="A244" s="41"/>
      <c r="B244" s="42"/>
      <c r="C244" s="215" t="s">
        <v>400</v>
      </c>
      <c r="D244" s="215" t="s">
        <v>144</v>
      </c>
      <c r="E244" s="216" t="s">
        <v>1438</v>
      </c>
      <c r="F244" s="217" t="s">
        <v>1439</v>
      </c>
      <c r="G244" s="218" t="s">
        <v>641</v>
      </c>
      <c r="H244" s="219">
        <v>4</v>
      </c>
      <c r="I244" s="220"/>
      <c r="J244" s="221">
        <f>ROUND(I244*H244,2)</f>
        <v>0</v>
      </c>
      <c r="K244" s="217" t="s">
        <v>148</v>
      </c>
      <c r="L244" s="47"/>
      <c r="M244" s="222" t="s">
        <v>19</v>
      </c>
      <c r="N244" s="223" t="s">
        <v>44</v>
      </c>
      <c r="O244" s="87"/>
      <c r="P244" s="224">
        <f>O244*H244</f>
        <v>0</v>
      </c>
      <c r="Q244" s="224">
        <v>0.0024765500000000001</v>
      </c>
      <c r="R244" s="224">
        <f>Q244*H244</f>
        <v>0.0099062000000000004</v>
      </c>
      <c r="S244" s="224">
        <v>0</v>
      </c>
      <c r="T244" s="225">
        <f>S244*H244</f>
        <v>0</v>
      </c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R244" s="226" t="s">
        <v>249</v>
      </c>
      <c r="AT244" s="226" t="s">
        <v>144</v>
      </c>
      <c r="AU244" s="226" t="s">
        <v>81</v>
      </c>
      <c r="AY244" s="20" t="s">
        <v>142</v>
      </c>
      <c r="BE244" s="227">
        <f>IF(N244="základní",J244,0)</f>
        <v>0</v>
      </c>
      <c r="BF244" s="227">
        <f>IF(N244="snížená",J244,0)</f>
        <v>0</v>
      </c>
      <c r="BG244" s="227">
        <f>IF(N244="zákl. přenesená",J244,0)</f>
        <v>0</v>
      </c>
      <c r="BH244" s="227">
        <f>IF(N244="sníž. přenesená",J244,0)</f>
        <v>0</v>
      </c>
      <c r="BI244" s="227">
        <f>IF(N244="nulová",J244,0)</f>
        <v>0</v>
      </c>
      <c r="BJ244" s="20" t="s">
        <v>77</v>
      </c>
      <c r="BK244" s="227">
        <f>ROUND(I244*H244,2)</f>
        <v>0</v>
      </c>
      <c r="BL244" s="20" t="s">
        <v>249</v>
      </c>
      <c r="BM244" s="226" t="s">
        <v>1440</v>
      </c>
    </row>
    <row r="245" s="2" customFormat="1">
      <c r="A245" s="41"/>
      <c r="B245" s="42"/>
      <c r="C245" s="43"/>
      <c r="D245" s="228" t="s">
        <v>151</v>
      </c>
      <c r="E245" s="43"/>
      <c r="F245" s="229" t="s">
        <v>1441</v>
      </c>
      <c r="G245" s="43"/>
      <c r="H245" s="43"/>
      <c r="I245" s="230"/>
      <c r="J245" s="43"/>
      <c r="K245" s="43"/>
      <c r="L245" s="47"/>
      <c r="M245" s="231"/>
      <c r="N245" s="232"/>
      <c r="O245" s="87"/>
      <c r="P245" s="87"/>
      <c r="Q245" s="87"/>
      <c r="R245" s="87"/>
      <c r="S245" s="87"/>
      <c r="T245" s="88"/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T245" s="20" t="s">
        <v>151</v>
      </c>
      <c r="AU245" s="20" t="s">
        <v>81</v>
      </c>
    </row>
    <row r="246" s="2" customFormat="1">
      <c r="A246" s="41"/>
      <c r="B246" s="42"/>
      <c r="C246" s="43"/>
      <c r="D246" s="233" t="s">
        <v>153</v>
      </c>
      <c r="E246" s="43"/>
      <c r="F246" s="234" t="s">
        <v>1442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153</v>
      </c>
      <c r="AU246" s="20" t="s">
        <v>81</v>
      </c>
    </row>
    <row r="247" s="2" customFormat="1" ht="24.15" customHeight="1">
      <c r="A247" s="41"/>
      <c r="B247" s="42"/>
      <c r="C247" s="215" t="s">
        <v>406</v>
      </c>
      <c r="D247" s="215" t="s">
        <v>144</v>
      </c>
      <c r="E247" s="216" t="s">
        <v>1443</v>
      </c>
      <c r="F247" s="217" t="s">
        <v>1444</v>
      </c>
      <c r="G247" s="218" t="s">
        <v>163</v>
      </c>
      <c r="H247" s="219">
        <v>6</v>
      </c>
      <c r="I247" s="220"/>
      <c r="J247" s="221">
        <f>ROUND(I247*H247,2)</f>
        <v>0</v>
      </c>
      <c r="K247" s="217" t="s">
        <v>148</v>
      </c>
      <c r="L247" s="47"/>
      <c r="M247" s="222" t="s">
        <v>19</v>
      </c>
      <c r="N247" s="223" t="s">
        <v>44</v>
      </c>
      <c r="O247" s="87"/>
      <c r="P247" s="224">
        <f>O247*H247</f>
        <v>0</v>
      </c>
      <c r="Q247" s="224">
        <v>0.022610000000000002</v>
      </c>
      <c r="R247" s="224">
        <f>Q247*H247</f>
        <v>0.13566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249</v>
      </c>
      <c r="AT247" s="226" t="s">
        <v>144</v>
      </c>
      <c r="AU247" s="226" t="s">
        <v>81</v>
      </c>
      <c r="AY247" s="20" t="s">
        <v>142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77</v>
      </c>
      <c r="BK247" s="227">
        <f>ROUND(I247*H247,2)</f>
        <v>0</v>
      </c>
      <c r="BL247" s="20" t="s">
        <v>249</v>
      </c>
      <c r="BM247" s="226" t="s">
        <v>1445</v>
      </c>
    </row>
    <row r="248" s="2" customFormat="1">
      <c r="A248" s="41"/>
      <c r="B248" s="42"/>
      <c r="C248" s="43"/>
      <c r="D248" s="228" t="s">
        <v>151</v>
      </c>
      <c r="E248" s="43"/>
      <c r="F248" s="229" t="s">
        <v>1446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151</v>
      </c>
      <c r="AU248" s="20" t="s">
        <v>81</v>
      </c>
    </row>
    <row r="249" s="2" customFormat="1">
      <c r="A249" s="41"/>
      <c r="B249" s="42"/>
      <c r="C249" s="43"/>
      <c r="D249" s="233" t="s">
        <v>153</v>
      </c>
      <c r="E249" s="43"/>
      <c r="F249" s="234" t="s">
        <v>1447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153</v>
      </c>
      <c r="AU249" s="20" t="s">
        <v>81</v>
      </c>
    </row>
    <row r="250" s="13" customFormat="1">
      <c r="A250" s="13"/>
      <c r="B250" s="235"/>
      <c r="C250" s="236"/>
      <c r="D250" s="228" t="s">
        <v>173</v>
      </c>
      <c r="E250" s="237" t="s">
        <v>19</v>
      </c>
      <c r="F250" s="238" t="s">
        <v>1448</v>
      </c>
      <c r="G250" s="236"/>
      <c r="H250" s="237" t="s">
        <v>19</v>
      </c>
      <c r="I250" s="239"/>
      <c r="J250" s="236"/>
      <c r="K250" s="236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173</v>
      </c>
      <c r="AU250" s="244" t="s">
        <v>81</v>
      </c>
      <c r="AV250" s="13" t="s">
        <v>77</v>
      </c>
      <c r="AW250" s="13" t="s">
        <v>34</v>
      </c>
      <c r="AX250" s="13" t="s">
        <v>73</v>
      </c>
      <c r="AY250" s="244" t="s">
        <v>142</v>
      </c>
    </row>
    <row r="251" s="14" customFormat="1">
      <c r="A251" s="14"/>
      <c r="B251" s="245"/>
      <c r="C251" s="246"/>
      <c r="D251" s="228" t="s">
        <v>173</v>
      </c>
      <c r="E251" s="247" t="s">
        <v>19</v>
      </c>
      <c r="F251" s="248" t="s">
        <v>1449</v>
      </c>
      <c r="G251" s="246"/>
      <c r="H251" s="249">
        <v>6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173</v>
      </c>
      <c r="AU251" s="255" t="s">
        <v>81</v>
      </c>
      <c r="AV251" s="14" t="s">
        <v>81</v>
      </c>
      <c r="AW251" s="14" t="s">
        <v>34</v>
      </c>
      <c r="AX251" s="14" t="s">
        <v>77</v>
      </c>
      <c r="AY251" s="255" t="s">
        <v>142</v>
      </c>
    </row>
    <row r="252" s="2" customFormat="1" ht="16.5" customHeight="1">
      <c r="A252" s="41"/>
      <c r="B252" s="42"/>
      <c r="C252" s="215" t="s">
        <v>412</v>
      </c>
      <c r="D252" s="215" t="s">
        <v>144</v>
      </c>
      <c r="E252" s="216" t="s">
        <v>1450</v>
      </c>
      <c r="F252" s="217" t="s">
        <v>1451</v>
      </c>
      <c r="G252" s="218" t="s">
        <v>641</v>
      </c>
      <c r="H252" s="219">
        <v>4</v>
      </c>
      <c r="I252" s="220"/>
      <c r="J252" s="221">
        <f>ROUND(I252*H252,2)</f>
        <v>0</v>
      </c>
      <c r="K252" s="217" t="s">
        <v>148</v>
      </c>
      <c r="L252" s="47"/>
      <c r="M252" s="222" t="s">
        <v>19</v>
      </c>
      <c r="N252" s="223" t="s">
        <v>44</v>
      </c>
      <c r="O252" s="87"/>
      <c r="P252" s="224">
        <f>O252*H252</f>
        <v>0</v>
      </c>
      <c r="Q252" s="224">
        <v>0.0011199999999999999</v>
      </c>
      <c r="R252" s="224">
        <f>Q252*H252</f>
        <v>0.0044799999999999996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249</v>
      </c>
      <c r="AT252" s="226" t="s">
        <v>144</v>
      </c>
      <c r="AU252" s="226" t="s">
        <v>81</v>
      </c>
      <c r="AY252" s="20" t="s">
        <v>142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77</v>
      </c>
      <c r="BK252" s="227">
        <f>ROUND(I252*H252,2)</f>
        <v>0</v>
      </c>
      <c r="BL252" s="20" t="s">
        <v>249</v>
      </c>
      <c r="BM252" s="226" t="s">
        <v>1452</v>
      </c>
    </row>
    <row r="253" s="2" customFormat="1">
      <c r="A253" s="41"/>
      <c r="B253" s="42"/>
      <c r="C253" s="43"/>
      <c r="D253" s="228" t="s">
        <v>151</v>
      </c>
      <c r="E253" s="43"/>
      <c r="F253" s="229" t="s">
        <v>1453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151</v>
      </c>
      <c r="AU253" s="20" t="s">
        <v>81</v>
      </c>
    </row>
    <row r="254" s="2" customFormat="1">
      <c r="A254" s="41"/>
      <c r="B254" s="42"/>
      <c r="C254" s="43"/>
      <c r="D254" s="233" t="s">
        <v>153</v>
      </c>
      <c r="E254" s="43"/>
      <c r="F254" s="234" t="s">
        <v>1454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153</v>
      </c>
      <c r="AU254" s="20" t="s">
        <v>81</v>
      </c>
    </row>
    <row r="255" s="2" customFormat="1" ht="21.75" customHeight="1">
      <c r="A255" s="41"/>
      <c r="B255" s="42"/>
      <c r="C255" s="215" t="s">
        <v>418</v>
      </c>
      <c r="D255" s="215" t="s">
        <v>144</v>
      </c>
      <c r="E255" s="216" t="s">
        <v>1455</v>
      </c>
      <c r="F255" s="217" t="s">
        <v>1456</v>
      </c>
      <c r="G255" s="218" t="s">
        <v>163</v>
      </c>
      <c r="H255" s="219">
        <v>10</v>
      </c>
      <c r="I255" s="220"/>
      <c r="J255" s="221">
        <f>ROUND(I255*H255,2)</f>
        <v>0</v>
      </c>
      <c r="K255" s="217" t="s">
        <v>148</v>
      </c>
      <c r="L255" s="47"/>
      <c r="M255" s="222" t="s">
        <v>19</v>
      </c>
      <c r="N255" s="223" t="s">
        <v>44</v>
      </c>
      <c r="O255" s="87"/>
      <c r="P255" s="224">
        <f>O255*H255</f>
        <v>0</v>
      </c>
      <c r="Q255" s="224">
        <v>0.00191</v>
      </c>
      <c r="R255" s="224">
        <f>Q255*H255</f>
        <v>0.019099999999999999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249</v>
      </c>
      <c r="AT255" s="226" t="s">
        <v>144</v>
      </c>
      <c r="AU255" s="226" t="s">
        <v>81</v>
      </c>
      <c r="AY255" s="20" t="s">
        <v>142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77</v>
      </c>
      <c r="BK255" s="227">
        <f>ROUND(I255*H255,2)</f>
        <v>0</v>
      </c>
      <c r="BL255" s="20" t="s">
        <v>249</v>
      </c>
      <c r="BM255" s="226" t="s">
        <v>1457</v>
      </c>
    </row>
    <row r="256" s="2" customFormat="1">
      <c r="A256" s="41"/>
      <c r="B256" s="42"/>
      <c r="C256" s="43"/>
      <c r="D256" s="228" t="s">
        <v>151</v>
      </c>
      <c r="E256" s="43"/>
      <c r="F256" s="229" t="s">
        <v>1458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151</v>
      </c>
      <c r="AU256" s="20" t="s">
        <v>81</v>
      </c>
    </row>
    <row r="257" s="2" customFormat="1">
      <c r="A257" s="41"/>
      <c r="B257" s="42"/>
      <c r="C257" s="43"/>
      <c r="D257" s="233" t="s">
        <v>153</v>
      </c>
      <c r="E257" s="43"/>
      <c r="F257" s="234" t="s">
        <v>1459</v>
      </c>
      <c r="G257" s="43"/>
      <c r="H257" s="43"/>
      <c r="I257" s="230"/>
      <c r="J257" s="43"/>
      <c r="K257" s="43"/>
      <c r="L257" s="47"/>
      <c r="M257" s="231"/>
      <c r="N257" s="232"/>
      <c r="O257" s="87"/>
      <c r="P257" s="87"/>
      <c r="Q257" s="87"/>
      <c r="R257" s="87"/>
      <c r="S257" s="87"/>
      <c r="T257" s="88"/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T257" s="20" t="s">
        <v>153</v>
      </c>
      <c r="AU257" s="20" t="s">
        <v>81</v>
      </c>
    </row>
    <row r="258" s="14" customFormat="1">
      <c r="A258" s="14"/>
      <c r="B258" s="245"/>
      <c r="C258" s="246"/>
      <c r="D258" s="228" t="s">
        <v>173</v>
      </c>
      <c r="E258" s="247" t="s">
        <v>19</v>
      </c>
      <c r="F258" s="248" t="s">
        <v>1460</v>
      </c>
      <c r="G258" s="246"/>
      <c r="H258" s="249">
        <v>10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173</v>
      </c>
      <c r="AU258" s="255" t="s">
        <v>81</v>
      </c>
      <c r="AV258" s="14" t="s">
        <v>81</v>
      </c>
      <c r="AW258" s="14" t="s">
        <v>34</v>
      </c>
      <c r="AX258" s="14" t="s">
        <v>77</v>
      </c>
      <c r="AY258" s="255" t="s">
        <v>142</v>
      </c>
    </row>
    <row r="259" s="2" customFormat="1" ht="16.5" customHeight="1">
      <c r="A259" s="41"/>
      <c r="B259" s="42"/>
      <c r="C259" s="215" t="s">
        <v>424</v>
      </c>
      <c r="D259" s="215" t="s">
        <v>144</v>
      </c>
      <c r="E259" s="216" t="s">
        <v>1461</v>
      </c>
      <c r="F259" s="217" t="s">
        <v>1462</v>
      </c>
      <c r="G259" s="218" t="s">
        <v>641</v>
      </c>
      <c r="H259" s="219">
        <v>4</v>
      </c>
      <c r="I259" s="220"/>
      <c r="J259" s="221">
        <f>ROUND(I259*H259,2)</f>
        <v>0</v>
      </c>
      <c r="K259" s="217" t="s">
        <v>148</v>
      </c>
      <c r="L259" s="47"/>
      <c r="M259" s="222" t="s">
        <v>19</v>
      </c>
      <c r="N259" s="223" t="s">
        <v>44</v>
      </c>
      <c r="O259" s="87"/>
      <c r="P259" s="224">
        <f>O259*H259</f>
        <v>0</v>
      </c>
      <c r="Q259" s="224">
        <v>0</v>
      </c>
      <c r="R259" s="224">
        <f>Q259*H259</f>
        <v>0</v>
      </c>
      <c r="S259" s="224">
        <v>0.020109999999999999</v>
      </c>
      <c r="T259" s="225">
        <f>S259*H259</f>
        <v>0.080439999999999998</v>
      </c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R259" s="226" t="s">
        <v>249</v>
      </c>
      <c r="AT259" s="226" t="s">
        <v>144</v>
      </c>
      <c r="AU259" s="226" t="s">
        <v>81</v>
      </c>
      <c r="AY259" s="20" t="s">
        <v>142</v>
      </c>
      <c r="BE259" s="227">
        <f>IF(N259="základní",J259,0)</f>
        <v>0</v>
      </c>
      <c r="BF259" s="227">
        <f>IF(N259="snížená",J259,0)</f>
        <v>0</v>
      </c>
      <c r="BG259" s="227">
        <f>IF(N259="zákl. přenesená",J259,0)</f>
        <v>0</v>
      </c>
      <c r="BH259" s="227">
        <f>IF(N259="sníž. přenesená",J259,0)</f>
        <v>0</v>
      </c>
      <c r="BI259" s="227">
        <f>IF(N259="nulová",J259,0)</f>
        <v>0</v>
      </c>
      <c r="BJ259" s="20" t="s">
        <v>77</v>
      </c>
      <c r="BK259" s="227">
        <f>ROUND(I259*H259,2)</f>
        <v>0</v>
      </c>
      <c r="BL259" s="20" t="s">
        <v>249</v>
      </c>
      <c r="BM259" s="226" t="s">
        <v>1463</v>
      </c>
    </row>
    <row r="260" s="2" customFormat="1">
      <c r="A260" s="41"/>
      <c r="B260" s="42"/>
      <c r="C260" s="43"/>
      <c r="D260" s="228" t="s">
        <v>151</v>
      </c>
      <c r="E260" s="43"/>
      <c r="F260" s="229" t="s">
        <v>1464</v>
      </c>
      <c r="G260" s="43"/>
      <c r="H260" s="43"/>
      <c r="I260" s="230"/>
      <c r="J260" s="43"/>
      <c r="K260" s="43"/>
      <c r="L260" s="47"/>
      <c r="M260" s="231"/>
      <c r="N260" s="232"/>
      <c r="O260" s="87"/>
      <c r="P260" s="87"/>
      <c r="Q260" s="87"/>
      <c r="R260" s="87"/>
      <c r="S260" s="87"/>
      <c r="T260" s="88"/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T260" s="20" t="s">
        <v>151</v>
      </c>
      <c r="AU260" s="20" t="s">
        <v>81</v>
      </c>
    </row>
    <row r="261" s="2" customFormat="1">
      <c r="A261" s="41"/>
      <c r="B261" s="42"/>
      <c r="C261" s="43"/>
      <c r="D261" s="233" t="s">
        <v>153</v>
      </c>
      <c r="E261" s="43"/>
      <c r="F261" s="234" t="s">
        <v>1465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153</v>
      </c>
      <c r="AU261" s="20" t="s">
        <v>81</v>
      </c>
    </row>
    <row r="262" s="2" customFormat="1" ht="37.8" customHeight="1">
      <c r="A262" s="41"/>
      <c r="B262" s="42"/>
      <c r="C262" s="215" t="s">
        <v>439</v>
      </c>
      <c r="D262" s="215" t="s">
        <v>144</v>
      </c>
      <c r="E262" s="216" t="s">
        <v>1466</v>
      </c>
      <c r="F262" s="217" t="s">
        <v>1467</v>
      </c>
      <c r="G262" s="218" t="s">
        <v>641</v>
      </c>
      <c r="H262" s="219">
        <v>4</v>
      </c>
      <c r="I262" s="220"/>
      <c r="J262" s="221">
        <f>ROUND(I262*H262,2)</f>
        <v>0</v>
      </c>
      <c r="K262" s="217" t="s">
        <v>148</v>
      </c>
      <c r="L262" s="47"/>
      <c r="M262" s="222" t="s">
        <v>19</v>
      </c>
      <c r="N262" s="223" t="s">
        <v>44</v>
      </c>
      <c r="O262" s="87"/>
      <c r="P262" s="224">
        <f>O262*H262</f>
        <v>0</v>
      </c>
      <c r="Q262" s="224">
        <v>0.0037000000000000002</v>
      </c>
      <c r="R262" s="224">
        <f>Q262*H262</f>
        <v>0.014800000000000001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249</v>
      </c>
      <c r="AT262" s="226" t="s">
        <v>144</v>
      </c>
      <c r="AU262" s="226" t="s">
        <v>81</v>
      </c>
      <c r="AY262" s="20" t="s">
        <v>142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77</v>
      </c>
      <c r="BK262" s="227">
        <f>ROUND(I262*H262,2)</f>
        <v>0</v>
      </c>
      <c r="BL262" s="20" t="s">
        <v>249</v>
      </c>
      <c r="BM262" s="226" t="s">
        <v>1468</v>
      </c>
    </row>
    <row r="263" s="2" customFormat="1">
      <c r="A263" s="41"/>
      <c r="B263" s="42"/>
      <c r="C263" s="43"/>
      <c r="D263" s="228" t="s">
        <v>151</v>
      </c>
      <c r="E263" s="43"/>
      <c r="F263" s="229" t="s">
        <v>1469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151</v>
      </c>
      <c r="AU263" s="20" t="s">
        <v>81</v>
      </c>
    </row>
    <row r="264" s="2" customFormat="1">
      <c r="A264" s="41"/>
      <c r="B264" s="42"/>
      <c r="C264" s="43"/>
      <c r="D264" s="233" t="s">
        <v>153</v>
      </c>
      <c r="E264" s="43"/>
      <c r="F264" s="234" t="s">
        <v>1470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153</v>
      </c>
      <c r="AU264" s="20" t="s">
        <v>81</v>
      </c>
    </row>
    <row r="265" s="2" customFormat="1" ht="21.75" customHeight="1">
      <c r="A265" s="41"/>
      <c r="B265" s="42"/>
      <c r="C265" s="215" t="s">
        <v>447</v>
      </c>
      <c r="D265" s="215" t="s">
        <v>144</v>
      </c>
      <c r="E265" s="216" t="s">
        <v>1471</v>
      </c>
      <c r="F265" s="217" t="s">
        <v>1472</v>
      </c>
      <c r="G265" s="218" t="s">
        <v>163</v>
      </c>
      <c r="H265" s="219">
        <v>10</v>
      </c>
      <c r="I265" s="220"/>
      <c r="J265" s="221">
        <f>ROUND(I265*H265,2)</f>
        <v>0</v>
      </c>
      <c r="K265" s="217" t="s">
        <v>148</v>
      </c>
      <c r="L265" s="47"/>
      <c r="M265" s="222" t="s">
        <v>19</v>
      </c>
      <c r="N265" s="223" t="s">
        <v>44</v>
      </c>
      <c r="O265" s="87"/>
      <c r="P265" s="224">
        <f>O265*H265</f>
        <v>0</v>
      </c>
      <c r="Q265" s="224">
        <v>0</v>
      </c>
      <c r="R265" s="224">
        <f>Q265*H265</f>
        <v>0</v>
      </c>
      <c r="S265" s="224">
        <v>0</v>
      </c>
      <c r="T265" s="225">
        <f>S265*H265</f>
        <v>0</v>
      </c>
      <c r="U265" s="41"/>
      <c r="V265" s="41"/>
      <c r="W265" s="41"/>
      <c r="X265" s="41"/>
      <c r="Y265" s="41"/>
      <c r="Z265" s="41"/>
      <c r="AA265" s="41"/>
      <c r="AB265" s="41"/>
      <c r="AC265" s="41"/>
      <c r="AD265" s="41"/>
      <c r="AE265" s="41"/>
      <c r="AR265" s="226" t="s">
        <v>249</v>
      </c>
      <c r="AT265" s="226" t="s">
        <v>144</v>
      </c>
      <c r="AU265" s="226" t="s">
        <v>81</v>
      </c>
      <c r="AY265" s="20" t="s">
        <v>142</v>
      </c>
      <c r="BE265" s="227">
        <f>IF(N265="základní",J265,0)</f>
        <v>0</v>
      </c>
      <c r="BF265" s="227">
        <f>IF(N265="snížená",J265,0)</f>
        <v>0</v>
      </c>
      <c r="BG265" s="227">
        <f>IF(N265="zákl. přenesená",J265,0)</f>
        <v>0</v>
      </c>
      <c r="BH265" s="227">
        <f>IF(N265="sníž. přenesená",J265,0)</f>
        <v>0</v>
      </c>
      <c r="BI265" s="227">
        <f>IF(N265="nulová",J265,0)</f>
        <v>0</v>
      </c>
      <c r="BJ265" s="20" t="s">
        <v>77</v>
      </c>
      <c r="BK265" s="227">
        <f>ROUND(I265*H265,2)</f>
        <v>0</v>
      </c>
      <c r="BL265" s="20" t="s">
        <v>249</v>
      </c>
      <c r="BM265" s="226" t="s">
        <v>1473</v>
      </c>
    </row>
    <row r="266" s="2" customFormat="1">
      <c r="A266" s="41"/>
      <c r="B266" s="42"/>
      <c r="C266" s="43"/>
      <c r="D266" s="228" t="s">
        <v>151</v>
      </c>
      <c r="E266" s="43"/>
      <c r="F266" s="229" t="s">
        <v>1474</v>
      </c>
      <c r="G266" s="43"/>
      <c r="H266" s="43"/>
      <c r="I266" s="230"/>
      <c r="J266" s="43"/>
      <c r="K266" s="43"/>
      <c r="L266" s="47"/>
      <c r="M266" s="231"/>
      <c r="N266" s="232"/>
      <c r="O266" s="87"/>
      <c r="P266" s="87"/>
      <c r="Q266" s="87"/>
      <c r="R266" s="87"/>
      <c r="S266" s="87"/>
      <c r="T266" s="88"/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T266" s="20" t="s">
        <v>151</v>
      </c>
      <c r="AU266" s="20" t="s">
        <v>81</v>
      </c>
    </row>
    <row r="267" s="2" customFormat="1">
      <c r="A267" s="41"/>
      <c r="B267" s="42"/>
      <c r="C267" s="43"/>
      <c r="D267" s="233" t="s">
        <v>153</v>
      </c>
      <c r="E267" s="43"/>
      <c r="F267" s="234" t="s">
        <v>1475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153</v>
      </c>
      <c r="AU267" s="20" t="s">
        <v>81</v>
      </c>
    </row>
    <row r="268" s="2" customFormat="1" ht="24.15" customHeight="1">
      <c r="A268" s="41"/>
      <c r="B268" s="42"/>
      <c r="C268" s="215" t="s">
        <v>455</v>
      </c>
      <c r="D268" s="215" t="s">
        <v>144</v>
      </c>
      <c r="E268" s="216" t="s">
        <v>1476</v>
      </c>
      <c r="F268" s="217" t="s">
        <v>1477</v>
      </c>
      <c r="G268" s="218" t="s">
        <v>206</v>
      </c>
      <c r="H268" s="219">
        <v>0.184</v>
      </c>
      <c r="I268" s="220"/>
      <c r="J268" s="221">
        <f>ROUND(I268*H268,2)</f>
        <v>0</v>
      </c>
      <c r="K268" s="217" t="s">
        <v>148</v>
      </c>
      <c r="L268" s="47"/>
      <c r="M268" s="222" t="s">
        <v>19</v>
      </c>
      <c r="N268" s="223" t="s">
        <v>44</v>
      </c>
      <c r="O268" s="87"/>
      <c r="P268" s="224">
        <f>O268*H268</f>
        <v>0</v>
      </c>
      <c r="Q268" s="224">
        <v>0</v>
      </c>
      <c r="R268" s="224">
        <f>Q268*H268</f>
        <v>0</v>
      </c>
      <c r="S268" s="224">
        <v>0</v>
      </c>
      <c r="T268" s="225">
        <f>S268*H268</f>
        <v>0</v>
      </c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R268" s="226" t="s">
        <v>249</v>
      </c>
      <c r="AT268" s="226" t="s">
        <v>144</v>
      </c>
      <c r="AU268" s="226" t="s">
        <v>81</v>
      </c>
      <c r="AY268" s="20" t="s">
        <v>142</v>
      </c>
      <c r="BE268" s="227">
        <f>IF(N268="základní",J268,0)</f>
        <v>0</v>
      </c>
      <c r="BF268" s="227">
        <f>IF(N268="snížená",J268,0)</f>
        <v>0</v>
      </c>
      <c r="BG268" s="227">
        <f>IF(N268="zákl. přenesená",J268,0)</f>
        <v>0</v>
      </c>
      <c r="BH268" s="227">
        <f>IF(N268="sníž. přenesená",J268,0)</f>
        <v>0</v>
      </c>
      <c r="BI268" s="227">
        <f>IF(N268="nulová",J268,0)</f>
        <v>0</v>
      </c>
      <c r="BJ268" s="20" t="s">
        <v>77</v>
      </c>
      <c r="BK268" s="227">
        <f>ROUND(I268*H268,2)</f>
        <v>0</v>
      </c>
      <c r="BL268" s="20" t="s">
        <v>249</v>
      </c>
      <c r="BM268" s="226" t="s">
        <v>1478</v>
      </c>
    </row>
    <row r="269" s="2" customFormat="1">
      <c r="A269" s="41"/>
      <c r="B269" s="42"/>
      <c r="C269" s="43"/>
      <c r="D269" s="228" t="s">
        <v>151</v>
      </c>
      <c r="E269" s="43"/>
      <c r="F269" s="229" t="s">
        <v>1479</v>
      </c>
      <c r="G269" s="43"/>
      <c r="H269" s="43"/>
      <c r="I269" s="230"/>
      <c r="J269" s="43"/>
      <c r="K269" s="43"/>
      <c r="L269" s="47"/>
      <c r="M269" s="231"/>
      <c r="N269" s="232"/>
      <c r="O269" s="87"/>
      <c r="P269" s="87"/>
      <c r="Q269" s="87"/>
      <c r="R269" s="87"/>
      <c r="S269" s="87"/>
      <c r="T269" s="88"/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T269" s="20" t="s">
        <v>151</v>
      </c>
      <c r="AU269" s="20" t="s">
        <v>81</v>
      </c>
    </row>
    <row r="270" s="2" customFormat="1">
      <c r="A270" s="41"/>
      <c r="B270" s="42"/>
      <c r="C270" s="43"/>
      <c r="D270" s="233" t="s">
        <v>153</v>
      </c>
      <c r="E270" s="43"/>
      <c r="F270" s="234" t="s">
        <v>1480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153</v>
      </c>
      <c r="AU270" s="20" t="s">
        <v>81</v>
      </c>
    </row>
    <row r="271" s="12" customFormat="1" ht="22.8" customHeight="1">
      <c r="A271" s="12"/>
      <c r="B271" s="199"/>
      <c r="C271" s="200"/>
      <c r="D271" s="201" t="s">
        <v>72</v>
      </c>
      <c r="E271" s="213" t="s">
        <v>968</v>
      </c>
      <c r="F271" s="213" t="s">
        <v>969</v>
      </c>
      <c r="G271" s="200"/>
      <c r="H271" s="200"/>
      <c r="I271" s="203"/>
      <c r="J271" s="214">
        <f>BK271</f>
        <v>0</v>
      </c>
      <c r="K271" s="200"/>
      <c r="L271" s="205"/>
      <c r="M271" s="206"/>
      <c r="N271" s="207"/>
      <c r="O271" s="207"/>
      <c r="P271" s="208">
        <f>SUM(P272:P282)</f>
        <v>0</v>
      </c>
      <c r="Q271" s="207"/>
      <c r="R271" s="208">
        <f>SUM(R272:R282)</f>
        <v>0.66453054378400001</v>
      </c>
      <c r="S271" s="207"/>
      <c r="T271" s="209">
        <f>SUM(T272:T282)</f>
        <v>0</v>
      </c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R271" s="210" t="s">
        <v>81</v>
      </c>
      <c r="AT271" s="211" t="s">
        <v>72</v>
      </c>
      <c r="AU271" s="211" t="s">
        <v>77</v>
      </c>
      <c r="AY271" s="210" t="s">
        <v>142</v>
      </c>
      <c r="BK271" s="212">
        <f>SUM(BK272:BK282)</f>
        <v>0</v>
      </c>
    </row>
    <row r="272" s="2" customFormat="1" ht="24.15" customHeight="1">
      <c r="A272" s="41"/>
      <c r="B272" s="42"/>
      <c r="C272" s="215" t="s">
        <v>460</v>
      </c>
      <c r="D272" s="215" t="s">
        <v>144</v>
      </c>
      <c r="E272" s="216" t="s">
        <v>1481</v>
      </c>
      <c r="F272" s="217" t="s">
        <v>1482</v>
      </c>
      <c r="G272" s="218" t="s">
        <v>147</v>
      </c>
      <c r="H272" s="219">
        <v>56.435000000000002</v>
      </c>
      <c r="I272" s="220"/>
      <c r="J272" s="221">
        <f>ROUND(I272*H272,2)</f>
        <v>0</v>
      </c>
      <c r="K272" s="217" t="s">
        <v>148</v>
      </c>
      <c r="L272" s="47"/>
      <c r="M272" s="222" t="s">
        <v>19</v>
      </c>
      <c r="N272" s="223" t="s">
        <v>44</v>
      </c>
      <c r="O272" s="87"/>
      <c r="P272" s="224">
        <f>O272*H272</f>
        <v>0</v>
      </c>
      <c r="Q272" s="224">
        <v>0.011364000000000001</v>
      </c>
      <c r="R272" s="224">
        <f>Q272*H272</f>
        <v>0.64132734000000002</v>
      </c>
      <c r="S272" s="224">
        <v>0</v>
      </c>
      <c r="T272" s="225">
        <f>S272*H272</f>
        <v>0</v>
      </c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R272" s="226" t="s">
        <v>249</v>
      </c>
      <c r="AT272" s="226" t="s">
        <v>144</v>
      </c>
      <c r="AU272" s="226" t="s">
        <v>81</v>
      </c>
      <c r="AY272" s="20" t="s">
        <v>142</v>
      </c>
      <c r="BE272" s="227">
        <f>IF(N272="základní",J272,0)</f>
        <v>0</v>
      </c>
      <c r="BF272" s="227">
        <f>IF(N272="snížená",J272,0)</f>
        <v>0</v>
      </c>
      <c r="BG272" s="227">
        <f>IF(N272="zákl. přenesená",J272,0)</f>
        <v>0</v>
      </c>
      <c r="BH272" s="227">
        <f>IF(N272="sníž. přenesená",J272,0)</f>
        <v>0</v>
      </c>
      <c r="BI272" s="227">
        <f>IF(N272="nulová",J272,0)</f>
        <v>0</v>
      </c>
      <c r="BJ272" s="20" t="s">
        <v>77</v>
      </c>
      <c r="BK272" s="227">
        <f>ROUND(I272*H272,2)</f>
        <v>0</v>
      </c>
      <c r="BL272" s="20" t="s">
        <v>249</v>
      </c>
      <c r="BM272" s="226" t="s">
        <v>1483</v>
      </c>
    </row>
    <row r="273" s="2" customFormat="1">
      <c r="A273" s="41"/>
      <c r="B273" s="42"/>
      <c r="C273" s="43"/>
      <c r="D273" s="228" t="s">
        <v>151</v>
      </c>
      <c r="E273" s="43"/>
      <c r="F273" s="229" t="s">
        <v>1484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151</v>
      </c>
      <c r="AU273" s="20" t="s">
        <v>81</v>
      </c>
    </row>
    <row r="274" s="2" customFormat="1">
      <c r="A274" s="41"/>
      <c r="B274" s="42"/>
      <c r="C274" s="43"/>
      <c r="D274" s="233" t="s">
        <v>153</v>
      </c>
      <c r="E274" s="43"/>
      <c r="F274" s="234" t="s">
        <v>1485</v>
      </c>
      <c r="G274" s="43"/>
      <c r="H274" s="43"/>
      <c r="I274" s="230"/>
      <c r="J274" s="43"/>
      <c r="K274" s="43"/>
      <c r="L274" s="47"/>
      <c r="M274" s="231"/>
      <c r="N274" s="232"/>
      <c r="O274" s="87"/>
      <c r="P274" s="87"/>
      <c r="Q274" s="87"/>
      <c r="R274" s="87"/>
      <c r="S274" s="87"/>
      <c r="T274" s="88"/>
      <c r="U274" s="41"/>
      <c r="V274" s="41"/>
      <c r="W274" s="41"/>
      <c r="X274" s="41"/>
      <c r="Y274" s="41"/>
      <c r="Z274" s="41"/>
      <c r="AA274" s="41"/>
      <c r="AB274" s="41"/>
      <c r="AC274" s="41"/>
      <c r="AD274" s="41"/>
      <c r="AE274" s="41"/>
      <c r="AT274" s="20" t="s">
        <v>153</v>
      </c>
      <c r="AU274" s="20" t="s">
        <v>81</v>
      </c>
    </row>
    <row r="275" s="14" customFormat="1">
      <c r="A275" s="14"/>
      <c r="B275" s="245"/>
      <c r="C275" s="246"/>
      <c r="D275" s="228" t="s">
        <v>173</v>
      </c>
      <c r="E275" s="247" t="s">
        <v>19</v>
      </c>
      <c r="F275" s="248" t="s">
        <v>1486</v>
      </c>
      <c r="G275" s="246"/>
      <c r="H275" s="249">
        <v>56.435000000000002</v>
      </c>
      <c r="I275" s="250"/>
      <c r="J275" s="246"/>
      <c r="K275" s="246"/>
      <c r="L275" s="251"/>
      <c r="M275" s="252"/>
      <c r="N275" s="253"/>
      <c r="O275" s="253"/>
      <c r="P275" s="253"/>
      <c r="Q275" s="253"/>
      <c r="R275" s="253"/>
      <c r="S275" s="253"/>
      <c r="T275" s="254"/>
      <c r="U275" s="14"/>
      <c r="V275" s="14"/>
      <c r="W275" s="14"/>
      <c r="X275" s="14"/>
      <c r="Y275" s="14"/>
      <c r="Z275" s="14"/>
      <c r="AA275" s="14"/>
      <c r="AB275" s="14"/>
      <c r="AC275" s="14"/>
      <c r="AD275" s="14"/>
      <c r="AE275" s="14"/>
      <c r="AT275" s="255" t="s">
        <v>173</v>
      </c>
      <c r="AU275" s="255" t="s">
        <v>81</v>
      </c>
      <c r="AV275" s="14" t="s">
        <v>81</v>
      </c>
      <c r="AW275" s="14" t="s">
        <v>34</v>
      </c>
      <c r="AX275" s="14" t="s">
        <v>77</v>
      </c>
      <c r="AY275" s="255" t="s">
        <v>142</v>
      </c>
    </row>
    <row r="276" s="2" customFormat="1" ht="24.15" customHeight="1">
      <c r="A276" s="41"/>
      <c r="B276" s="42"/>
      <c r="C276" s="215" t="s">
        <v>472</v>
      </c>
      <c r="D276" s="215" t="s">
        <v>144</v>
      </c>
      <c r="E276" s="216" t="s">
        <v>1487</v>
      </c>
      <c r="F276" s="217" t="s">
        <v>1488</v>
      </c>
      <c r="G276" s="218" t="s">
        <v>169</v>
      </c>
      <c r="H276" s="219">
        <v>1.016</v>
      </c>
      <c r="I276" s="220"/>
      <c r="J276" s="221">
        <f>ROUND(I276*H276,2)</f>
        <v>0</v>
      </c>
      <c r="K276" s="217" t="s">
        <v>148</v>
      </c>
      <c r="L276" s="47"/>
      <c r="M276" s="222" t="s">
        <v>19</v>
      </c>
      <c r="N276" s="223" t="s">
        <v>44</v>
      </c>
      <c r="O276" s="87"/>
      <c r="P276" s="224">
        <f>O276*H276</f>
        <v>0</v>
      </c>
      <c r="Q276" s="224">
        <v>0.022837798999999999</v>
      </c>
      <c r="R276" s="224">
        <f>Q276*H276</f>
        <v>0.023203203783999999</v>
      </c>
      <c r="S276" s="224">
        <v>0</v>
      </c>
      <c r="T276" s="225">
        <f>S276*H276</f>
        <v>0</v>
      </c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R276" s="226" t="s">
        <v>249</v>
      </c>
      <c r="AT276" s="226" t="s">
        <v>144</v>
      </c>
      <c r="AU276" s="226" t="s">
        <v>81</v>
      </c>
      <c r="AY276" s="20" t="s">
        <v>142</v>
      </c>
      <c r="BE276" s="227">
        <f>IF(N276="základní",J276,0)</f>
        <v>0</v>
      </c>
      <c r="BF276" s="227">
        <f>IF(N276="snížená",J276,0)</f>
        <v>0</v>
      </c>
      <c r="BG276" s="227">
        <f>IF(N276="zákl. přenesená",J276,0)</f>
        <v>0</v>
      </c>
      <c r="BH276" s="227">
        <f>IF(N276="sníž. přenesená",J276,0)</f>
        <v>0</v>
      </c>
      <c r="BI276" s="227">
        <f>IF(N276="nulová",J276,0)</f>
        <v>0</v>
      </c>
      <c r="BJ276" s="20" t="s">
        <v>77</v>
      </c>
      <c r="BK276" s="227">
        <f>ROUND(I276*H276,2)</f>
        <v>0</v>
      </c>
      <c r="BL276" s="20" t="s">
        <v>249</v>
      </c>
      <c r="BM276" s="226" t="s">
        <v>1489</v>
      </c>
    </row>
    <row r="277" s="2" customFormat="1">
      <c r="A277" s="41"/>
      <c r="B277" s="42"/>
      <c r="C277" s="43"/>
      <c r="D277" s="228" t="s">
        <v>151</v>
      </c>
      <c r="E277" s="43"/>
      <c r="F277" s="229" t="s">
        <v>1490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151</v>
      </c>
      <c r="AU277" s="20" t="s">
        <v>81</v>
      </c>
    </row>
    <row r="278" s="2" customFormat="1">
      <c r="A278" s="41"/>
      <c r="B278" s="42"/>
      <c r="C278" s="43"/>
      <c r="D278" s="233" t="s">
        <v>153</v>
      </c>
      <c r="E278" s="43"/>
      <c r="F278" s="234" t="s">
        <v>1491</v>
      </c>
      <c r="G278" s="43"/>
      <c r="H278" s="43"/>
      <c r="I278" s="230"/>
      <c r="J278" s="43"/>
      <c r="K278" s="43"/>
      <c r="L278" s="47"/>
      <c r="M278" s="231"/>
      <c r="N278" s="232"/>
      <c r="O278" s="87"/>
      <c r="P278" s="87"/>
      <c r="Q278" s="87"/>
      <c r="R278" s="87"/>
      <c r="S278" s="87"/>
      <c r="T278" s="88"/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T278" s="20" t="s">
        <v>153</v>
      </c>
      <c r="AU278" s="20" t="s">
        <v>81</v>
      </c>
    </row>
    <row r="279" s="14" customFormat="1">
      <c r="A279" s="14"/>
      <c r="B279" s="245"/>
      <c r="C279" s="246"/>
      <c r="D279" s="228" t="s">
        <v>173</v>
      </c>
      <c r="E279" s="247" t="s">
        <v>19</v>
      </c>
      <c r="F279" s="248" t="s">
        <v>1492</v>
      </c>
      <c r="G279" s="246"/>
      <c r="H279" s="249">
        <v>1.016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173</v>
      </c>
      <c r="AU279" s="255" t="s">
        <v>81</v>
      </c>
      <c r="AV279" s="14" t="s">
        <v>81</v>
      </c>
      <c r="AW279" s="14" t="s">
        <v>34</v>
      </c>
      <c r="AX279" s="14" t="s">
        <v>77</v>
      </c>
      <c r="AY279" s="255" t="s">
        <v>142</v>
      </c>
    </row>
    <row r="280" s="2" customFormat="1" ht="24.15" customHeight="1">
      <c r="A280" s="41"/>
      <c r="B280" s="42"/>
      <c r="C280" s="215" t="s">
        <v>480</v>
      </c>
      <c r="D280" s="215" t="s">
        <v>144</v>
      </c>
      <c r="E280" s="216" t="s">
        <v>990</v>
      </c>
      <c r="F280" s="217" t="s">
        <v>991</v>
      </c>
      <c r="G280" s="218" t="s">
        <v>206</v>
      </c>
      <c r="H280" s="219">
        <v>0.66500000000000004</v>
      </c>
      <c r="I280" s="220"/>
      <c r="J280" s="221">
        <f>ROUND(I280*H280,2)</f>
        <v>0</v>
      </c>
      <c r="K280" s="217" t="s">
        <v>148</v>
      </c>
      <c r="L280" s="47"/>
      <c r="M280" s="222" t="s">
        <v>19</v>
      </c>
      <c r="N280" s="223" t="s">
        <v>44</v>
      </c>
      <c r="O280" s="87"/>
      <c r="P280" s="224">
        <f>O280*H280</f>
        <v>0</v>
      </c>
      <c r="Q280" s="224">
        <v>0</v>
      </c>
      <c r="R280" s="224">
        <f>Q280*H280</f>
        <v>0</v>
      </c>
      <c r="S280" s="224">
        <v>0</v>
      </c>
      <c r="T280" s="225">
        <f>S280*H280</f>
        <v>0</v>
      </c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R280" s="226" t="s">
        <v>249</v>
      </c>
      <c r="AT280" s="226" t="s">
        <v>144</v>
      </c>
      <c r="AU280" s="226" t="s">
        <v>81</v>
      </c>
      <c r="AY280" s="20" t="s">
        <v>142</v>
      </c>
      <c r="BE280" s="227">
        <f>IF(N280="základní",J280,0)</f>
        <v>0</v>
      </c>
      <c r="BF280" s="227">
        <f>IF(N280="snížená",J280,0)</f>
        <v>0</v>
      </c>
      <c r="BG280" s="227">
        <f>IF(N280="zákl. přenesená",J280,0)</f>
        <v>0</v>
      </c>
      <c r="BH280" s="227">
        <f>IF(N280="sníž. přenesená",J280,0)</f>
        <v>0</v>
      </c>
      <c r="BI280" s="227">
        <f>IF(N280="nulová",J280,0)</f>
        <v>0</v>
      </c>
      <c r="BJ280" s="20" t="s">
        <v>77</v>
      </c>
      <c r="BK280" s="227">
        <f>ROUND(I280*H280,2)</f>
        <v>0</v>
      </c>
      <c r="BL280" s="20" t="s">
        <v>249</v>
      </c>
      <c r="BM280" s="226" t="s">
        <v>1493</v>
      </c>
    </row>
    <row r="281" s="2" customFormat="1">
      <c r="A281" s="41"/>
      <c r="B281" s="42"/>
      <c r="C281" s="43"/>
      <c r="D281" s="228" t="s">
        <v>151</v>
      </c>
      <c r="E281" s="43"/>
      <c r="F281" s="229" t="s">
        <v>993</v>
      </c>
      <c r="G281" s="43"/>
      <c r="H281" s="43"/>
      <c r="I281" s="230"/>
      <c r="J281" s="43"/>
      <c r="K281" s="43"/>
      <c r="L281" s="47"/>
      <c r="M281" s="231"/>
      <c r="N281" s="232"/>
      <c r="O281" s="87"/>
      <c r="P281" s="87"/>
      <c r="Q281" s="87"/>
      <c r="R281" s="87"/>
      <c r="S281" s="87"/>
      <c r="T281" s="88"/>
      <c r="U281" s="41"/>
      <c r="V281" s="41"/>
      <c r="W281" s="41"/>
      <c r="X281" s="41"/>
      <c r="Y281" s="41"/>
      <c r="Z281" s="41"/>
      <c r="AA281" s="41"/>
      <c r="AB281" s="41"/>
      <c r="AC281" s="41"/>
      <c r="AD281" s="41"/>
      <c r="AE281" s="41"/>
      <c r="AT281" s="20" t="s">
        <v>151</v>
      </c>
      <c r="AU281" s="20" t="s">
        <v>81</v>
      </c>
    </row>
    <row r="282" s="2" customFormat="1">
      <c r="A282" s="41"/>
      <c r="B282" s="42"/>
      <c r="C282" s="43"/>
      <c r="D282" s="233" t="s">
        <v>153</v>
      </c>
      <c r="E282" s="43"/>
      <c r="F282" s="234" t="s">
        <v>994</v>
      </c>
      <c r="G282" s="43"/>
      <c r="H282" s="43"/>
      <c r="I282" s="230"/>
      <c r="J282" s="43"/>
      <c r="K282" s="43"/>
      <c r="L282" s="47"/>
      <c r="M282" s="231"/>
      <c r="N282" s="232"/>
      <c r="O282" s="87"/>
      <c r="P282" s="87"/>
      <c r="Q282" s="87"/>
      <c r="R282" s="87"/>
      <c r="S282" s="87"/>
      <c r="T282" s="88"/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T282" s="20" t="s">
        <v>153</v>
      </c>
      <c r="AU282" s="20" t="s">
        <v>81</v>
      </c>
    </row>
    <row r="283" s="12" customFormat="1" ht="22.8" customHeight="1">
      <c r="A283" s="12"/>
      <c r="B283" s="199"/>
      <c r="C283" s="200"/>
      <c r="D283" s="201" t="s">
        <v>72</v>
      </c>
      <c r="E283" s="213" t="s">
        <v>995</v>
      </c>
      <c r="F283" s="213" t="s">
        <v>996</v>
      </c>
      <c r="G283" s="200"/>
      <c r="H283" s="200"/>
      <c r="I283" s="203"/>
      <c r="J283" s="214">
        <f>BK283</f>
        <v>0</v>
      </c>
      <c r="K283" s="200"/>
      <c r="L283" s="205"/>
      <c r="M283" s="206"/>
      <c r="N283" s="207"/>
      <c r="O283" s="207"/>
      <c r="P283" s="208">
        <f>SUM(P284:P310)</f>
        <v>0</v>
      </c>
      <c r="Q283" s="207"/>
      <c r="R283" s="208">
        <f>SUM(R284:R310)</f>
        <v>0.73291200499999998</v>
      </c>
      <c r="S283" s="207"/>
      <c r="T283" s="209">
        <f>SUM(T284:T310)</f>
        <v>0.3159805</v>
      </c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R283" s="210" t="s">
        <v>81</v>
      </c>
      <c r="AT283" s="211" t="s">
        <v>72</v>
      </c>
      <c r="AU283" s="211" t="s">
        <v>77</v>
      </c>
      <c r="AY283" s="210" t="s">
        <v>142</v>
      </c>
      <c r="BK283" s="212">
        <f>SUM(BK284:BK310)</f>
        <v>0</v>
      </c>
    </row>
    <row r="284" s="2" customFormat="1" ht="24.15" customHeight="1">
      <c r="A284" s="41"/>
      <c r="B284" s="42"/>
      <c r="C284" s="215" t="s">
        <v>490</v>
      </c>
      <c r="D284" s="215" t="s">
        <v>144</v>
      </c>
      <c r="E284" s="216" t="s">
        <v>1494</v>
      </c>
      <c r="F284" s="217" t="s">
        <v>1495</v>
      </c>
      <c r="G284" s="218" t="s">
        <v>163</v>
      </c>
      <c r="H284" s="219">
        <v>103.55</v>
      </c>
      <c r="I284" s="220"/>
      <c r="J284" s="221">
        <f>ROUND(I284*H284,2)</f>
        <v>0</v>
      </c>
      <c r="K284" s="217" t="s">
        <v>148</v>
      </c>
      <c r="L284" s="47"/>
      <c r="M284" s="222" t="s">
        <v>19</v>
      </c>
      <c r="N284" s="223" t="s">
        <v>44</v>
      </c>
      <c r="O284" s="87"/>
      <c r="P284" s="224">
        <f>O284*H284</f>
        <v>0</v>
      </c>
      <c r="Q284" s="224">
        <v>0</v>
      </c>
      <c r="R284" s="224">
        <f>Q284*H284</f>
        <v>0</v>
      </c>
      <c r="S284" s="224">
        <v>0.00191</v>
      </c>
      <c r="T284" s="225">
        <f>S284*H284</f>
        <v>0.1977805</v>
      </c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R284" s="226" t="s">
        <v>249</v>
      </c>
      <c r="AT284" s="226" t="s">
        <v>144</v>
      </c>
      <c r="AU284" s="226" t="s">
        <v>81</v>
      </c>
      <c r="AY284" s="20" t="s">
        <v>142</v>
      </c>
      <c r="BE284" s="227">
        <f>IF(N284="základní",J284,0)</f>
        <v>0</v>
      </c>
      <c r="BF284" s="227">
        <f>IF(N284="snížená",J284,0)</f>
        <v>0</v>
      </c>
      <c r="BG284" s="227">
        <f>IF(N284="zákl. přenesená",J284,0)</f>
        <v>0</v>
      </c>
      <c r="BH284" s="227">
        <f>IF(N284="sníž. přenesená",J284,0)</f>
        <v>0</v>
      </c>
      <c r="BI284" s="227">
        <f>IF(N284="nulová",J284,0)</f>
        <v>0</v>
      </c>
      <c r="BJ284" s="20" t="s">
        <v>77</v>
      </c>
      <c r="BK284" s="227">
        <f>ROUND(I284*H284,2)</f>
        <v>0</v>
      </c>
      <c r="BL284" s="20" t="s">
        <v>249</v>
      </c>
      <c r="BM284" s="226" t="s">
        <v>1496</v>
      </c>
    </row>
    <row r="285" s="2" customFormat="1">
      <c r="A285" s="41"/>
      <c r="B285" s="42"/>
      <c r="C285" s="43"/>
      <c r="D285" s="228" t="s">
        <v>151</v>
      </c>
      <c r="E285" s="43"/>
      <c r="F285" s="229" t="s">
        <v>1497</v>
      </c>
      <c r="G285" s="43"/>
      <c r="H285" s="43"/>
      <c r="I285" s="230"/>
      <c r="J285" s="43"/>
      <c r="K285" s="43"/>
      <c r="L285" s="47"/>
      <c r="M285" s="231"/>
      <c r="N285" s="232"/>
      <c r="O285" s="87"/>
      <c r="P285" s="87"/>
      <c r="Q285" s="87"/>
      <c r="R285" s="87"/>
      <c r="S285" s="87"/>
      <c r="T285" s="88"/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T285" s="20" t="s">
        <v>151</v>
      </c>
      <c r="AU285" s="20" t="s">
        <v>81</v>
      </c>
    </row>
    <row r="286" s="2" customFormat="1">
      <c r="A286" s="41"/>
      <c r="B286" s="42"/>
      <c r="C286" s="43"/>
      <c r="D286" s="233" t="s">
        <v>153</v>
      </c>
      <c r="E286" s="43"/>
      <c r="F286" s="234" t="s">
        <v>1498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153</v>
      </c>
      <c r="AU286" s="20" t="s">
        <v>81</v>
      </c>
    </row>
    <row r="287" s="14" customFormat="1">
      <c r="A287" s="14"/>
      <c r="B287" s="245"/>
      <c r="C287" s="246"/>
      <c r="D287" s="228" t="s">
        <v>173</v>
      </c>
      <c r="E287" s="247" t="s">
        <v>19</v>
      </c>
      <c r="F287" s="248" t="s">
        <v>1412</v>
      </c>
      <c r="G287" s="246"/>
      <c r="H287" s="249">
        <v>103.55</v>
      </c>
      <c r="I287" s="250"/>
      <c r="J287" s="246"/>
      <c r="K287" s="246"/>
      <c r="L287" s="251"/>
      <c r="M287" s="252"/>
      <c r="N287" s="253"/>
      <c r="O287" s="253"/>
      <c r="P287" s="253"/>
      <c r="Q287" s="253"/>
      <c r="R287" s="253"/>
      <c r="S287" s="253"/>
      <c r="T287" s="254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5" t="s">
        <v>173</v>
      </c>
      <c r="AU287" s="255" t="s">
        <v>81</v>
      </c>
      <c r="AV287" s="14" t="s">
        <v>81</v>
      </c>
      <c r="AW287" s="14" t="s">
        <v>34</v>
      </c>
      <c r="AX287" s="14" t="s">
        <v>77</v>
      </c>
      <c r="AY287" s="255" t="s">
        <v>142</v>
      </c>
    </row>
    <row r="288" s="2" customFormat="1" ht="16.5" customHeight="1">
      <c r="A288" s="41"/>
      <c r="B288" s="42"/>
      <c r="C288" s="215" t="s">
        <v>495</v>
      </c>
      <c r="D288" s="215" t="s">
        <v>144</v>
      </c>
      <c r="E288" s="216" t="s">
        <v>1499</v>
      </c>
      <c r="F288" s="217" t="s">
        <v>1500</v>
      </c>
      <c r="G288" s="218" t="s">
        <v>163</v>
      </c>
      <c r="H288" s="219">
        <v>30</v>
      </c>
      <c r="I288" s="220"/>
      <c r="J288" s="221">
        <f>ROUND(I288*H288,2)</f>
        <v>0</v>
      </c>
      <c r="K288" s="217" t="s">
        <v>148</v>
      </c>
      <c r="L288" s="47"/>
      <c r="M288" s="222" t="s">
        <v>19</v>
      </c>
      <c r="N288" s="223" t="s">
        <v>44</v>
      </c>
      <c r="O288" s="87"/>
      <c r="P288" s="224">
        <f>O288*H288</f>
        <v>0</v>
      </c>
      <c r="Q288" s="224">
        <v>0</v>
      </c>
      <c r="R288" s="224">
        <f>Q288*H288</f>
        <v>0</v>
      </c>
      <c r="S288" s="224">
        <v>0.0039399999999999999</v>
      </c>
      <c r="T288" s="225">
        <f>S288*H288</f>
        <v>0.1182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249</v>
      </c>
      <c r="AT288" s="226" t="s">
        <v>144</v>
      </c>
      <c r="AU288" s="226" t="s">
        <v>81</v>
      </c>
      <c r="AY288" s="20" t="s">
        <v>142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77</v>
      </c>
      <c r="BK288" s="227">
        <f>ROUND(I288*H288,2)</f>
        <v>0</v>
      </c>
      <c r="BL288" s="20" t="s">
        <v>249</v>
      </c>
      <c r="BM288" s="226" t="s">
        <v>1501</v>
      </c>
    </row>
    <row r="289" s="2" customFormat="1">
      <c r="A289" s="41"/>
      <c r="B289" s="42"/>
      <c r="C289" s="43"/>
      <c r="D289" s="228" t="s">
        <v>151</v>
      </c>
      <c r="E289" s="43"/>
      <c r="F289" s="229" t="s">
        <v>1502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151</v>
      </c>
      <c r="AU289" s="20" t="s">
        <v>81</v>
      </c>
    </row>
    <row r="290" s="2" customFormat="1">
      <c r="A290" s="41"/>
      <c r="B290" s="42"/>
      <c r="C290" s="43"/>
      <c r="D290" s="233" t="s">
        <v>153</v>
      </c>
      <c r="E290" s="43"/>
      <c r="F290" s="234" t="s">
        <v>1503</v>
      </c>
      <c r="G290" s="43"/>
      <c r="H290" s="43"/>
      <c r="I290" s="230"/>
      <c r="J290" s="43"/>
      <c r="K290" s="43"/>
      <c r="L290" s="47"/>
      <c r="M290" s="231"/>
      <c r="N290" s="232"/>
      <c r="O290" s="87"/>
      <c r="P290" s="87"/>
      <c r="Q290" s="87"/>
      <c r="R290" s="87"/>
      <c r="S290" s="87"/>
      <c r="T290" s="88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153</v>
      </c>
      <c r="AU290" s="20" t="s">
        <v>81</v>
      </c>
    </row>
    <row r="291" s="2" customFormat="1" ht="33" customHeight="1">
      <c r="A291" s="41"/>
      <c r="B291" s="42"/>
      <c r="C291" s="215" t="s">
        <v>503</v>
      </c>
      <c r="D291" s="215" t="s">
        <v>144</v>
      </c>
      <c r="E291" s="216" t="s">
        <v>1504</v>
      </c>
      <c r="F291" s="217" t="s">
        <v>1505</v>
      </c>
      <c r="G291" s="218" t="s">
        <v>163</v>
      </c>
      <c r="H291" s="219">
        <v>103.55</v>
      </c>
      <c r="I291" s="220"/>
      <c r="J291" s="221">
        <f>ROUND(I291*H291,2)</f>
        <v>0</v>
      </c>
      <c r="K291" s="217" t="s">
        <v>148</v>
      </c>
      <c r="L291" s="47"/>
      <c r="M291" s="222" t="s">
        <v>19</v>
      </c>
      <c r="N291" s="223" t="s">
        <v>44</v>
      </c>
      <c r="O291" s="87"/>
      <c r="P291" s="224">
        <f>O291*H291</f>
        <v>0</v>
      </c>
      <c r="Q291" s="224">
        <v>0.0020899999999999998</v>
      </c>
      <c r="R291" s="224">
        <f>Q291*H291</f>
        <v>0.21641949999999999</v>
      </c>
      <c r="S291" s="224">
        <v>0</v>
      </c>
      <c r="T291" s="225">
        <f>S291*H291</f>
        <v>0</v>
      </c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  <c r="AR291" s="226" t="s">
        <v>249</v>
      </c>
      <c r="AT291" s="226" t="s">
        <v>144</v>
      </c>
      <c r="AU291" s="226" t="s">
        <v>81</v>
      </c>
      <c r="AY291" s="20" t="s">
        <v>142</v>
      </c>
      <c r="BE291" s="227">
        <f>IF(N291="základní",J291,0)</f>
        <v>0</v>
      </c>
      <c r="BF291" s="227">
        <f>IF(N291="snížená",J291,0)</f>
        <v>0</v>
      </c>
      <c r="BG291" s="227">
        <f>IF(N291="zákl. přenesená",J291,0)</f>
        <v>0</v>
      </c>
      <c r="BH291" s="227">
        <f>IF(N291="sníž. přenesená",J291,0)</f>
        <v>0</v>
      </c>
      <c r="BI291" s="227">
        <f>IF(N291="nulová",J291,0)</f>
        <v>0</v>
      </c>
      <c r="BJ291" s="20" t="s">
        <v>77</v>
      </c>
      <c r="BK291" s="227">
        <f>ROUND(I291*H291,2)</f>
        <v>0</v>
      </c>
      <c r="BL291" s="20" t="s">
        <v>249</v>
      </c>
      <c r="BM291" s="226" t="s">
        <v>1506</v>
      </c>
    </row>
    <row r="292" s="2" customFormat="1">
      <c r="A292" s="41"/>
      <c r="B292" s="42"/>
      <c r="C292" s="43"/>
      <c r="D292" s="228" t="s">
        <v>151</v>
      </c>
      <c r="E292" s="43"/>
      <c r="F292" s="229" t="s">
        <v>1507</v>
      </c>
      <c r="G292" s="43"/>
      <c r="H292" s="43"/>
      <c r="I292" s="230"/>
      <c r="J292" s="43"/>
      <c r="K292" s="43"/>
      <c r="L292" s="47"/>
      <c r="M292" s="231"/>
      <c r="N292" s="232"/>
      <c r="O292" s="87"/>
      <c r="P292" s="87"/>
      <c r="Q292" s="87"/>
      <c r="R292" s="87"/>
      <c r="S292" s="87"/>
      <c r="T292" s="88"/>
      <c r="U292" s="41"/>
      <c r="V292" s="41"/>
      <c r="W292" s="41"/>
      <c r="X292" s="41"/>
      <c r="Y292" s="41"/>
      <c r="Z292" s="41"/>
      <c r="AA292" s="41"/>
      <c r="AB292" s="41"/>
      <c r="AC292" s="41"/>
      <c r="AD292" s="41"/>
      <c r="AE292" s="41"/>
      <c r="AT292" s="20" t="s">
        <v>151</v>
      </c>
      <c r="AU292" s="20" t="s">
        <v>81</v>
      </c>
    </row>
    <row r="293" s="2" customFormat="1">
      <c r="A293" s="41"/>
      <c r="B293" s="42"/>
      <c r="C293" s="43"/>
      <c r="D293" s="233" t="s">
        <v>153</v>
      </c>
      <c r="E293" s="43"/>
      <c r="F293" s="234" t="s">
        <v>1508</v>
      </c>
      <c r="G293" s="43"/>
      <c r="H293" s="43"/>
      <c r="I293" s="230"/>
      <c r="J293" s="43"/>
      <c r="K293" s="43"/>
      <c r="L293" s="47"/>
      <c r="M293" s="231"/>
      <c r="N293" s="232"/>
      <c r="O293" s="87"/>
      <c r="P293" s="87"/>
      <c r="Q293" s="87"/>
      <c r="R293" s="87"/>
      <c r="S293" s="87"/>
      <c r="T293" s="88"/>
      <c r="U293" s="41"/>
      <c r="V293" s="41"/>
      <c r="W293" s="41"/>
      <c r="X293" s="41"/>
      <c r="Y293" s="41"/>
      <c r="Z293" s="41"/>
      <c r="AA293" s="41"/>
      <c r="AB293" s="41"/>
      <c r="AC293" s="41"/>
      <c r="AD293" s="41"/>
      <c r="AE293" s="41"/>
      <c r="AT293" s="20" t="s">
        <v>153</v>
      </c>
      <c r="AU293" s="20" t="s">
        <v>81</v>
      </c>
    </row>
    <row r="294" s="2" customFormat="1" ht="24.15" customHeight="1">
      <c r="A294" s="41"/>
      <c r="B294" s="42"/>
      <c r="C294" s="215" t="s">
        <v>509</v>
      </c>
      <c r="D294" s="215" t="s">
        <v>144</v>
      </c>
      <c r="E294" s="216" t="s">
        <v>1509</v>
      </c>
      <c r="F294" s="217" t="s">
        <v>1510</v>
      </c>
      <c r="G294" s="218" t="s">
        <v>163</v>
      </c>
      <c r="H294" s="219">
        <v>103.55</v>
      </c>
      <c r="I294" s="220"/>
      <c r="J294" s="221">
        <f>ROUND(I294*H294,2)</f>
        <v>0</v>
      </c>
      <c r="K294" s="217" t="s">
        <v>148</v>
      </c>
      <c r="L294" s="47"/>
      <c r="M294" s="222" t="s">
        <v>19</v>
      </c>
      <c r="N294" s="223" t="s">
        <v>44</v>
      </c>
      <c r="O294" s="87"/>
      <c r="P294" s="224">
        <f>O294*H294</f>
        <v>0</v>
      </c>
      <c r="Q294" s="224">
        <v>0.0043331000000000003</v>
      </c>
      <c r="R294" s="224">
        <f>Q294*H294</f>
        <v>0.44869250500000002</v>
      </c>
      <c r="S294" s="224">
        <v>0</v>
      </c>
      <c r="T294" s="225">
        <f>S294*H294</f>
        <v>0</v>
      </c>
      <c r="U294" s="41"/>
      <c r="V294" s="41"/>
      <c r="W294" s="41"/>
      <c r="X294" s="41"/>
      <c r="Y294" s="41"/>
      <c r="Z294" s="41"/>
      <c r="AA294" s="41"/>
      <c r="AB294" s="41"/>
      <c r="AC294" s="41"/>
      <c r="AD294" s="41"/>
      <c r="AE294" s="41"/>
      <c r="AR294" s="226" t="s">
        <v>249</v>
      </c>
      <c r="AT294" s="226" t="s">
        <v>144</v>
      </c>
      <c r="AU294" s="226" t="s">
        <v>81</v>
      </c>
      <c r="AY294" s="20" t="s">
        <v>142</v>
      </c>
      <c r="BE294" s="227">
        <f>IF(N294="základní",J294,0)</f>
        <v>0</v>
      </c>
      <c r="BF294" s="227">
        <f>IF(N294="snížená",J294,0)</f>
        <v>0</v>
      </c>
      <c r="BG294" s="227">
        <f>IF(N294="zákl. přenesená",J294,0)</f>
        <v>0</v>
      </c>
      <c r="BH294" s="227">
        <f>IF(N294="sníž. přenesená",J294,0)</f>
        <v>0</v>
      </c>
      <c r="BI294" s="227">
        <f>IF(N294="nulová",J294,0)</f>
        <v>0</v>
      </c>
      <c r="BJ294" s="20" t="s">
        <v>77</v>
      </c>
      <c r="BK294" s="227">
        <f>ROUND(I294*H294,2)</f>
        <v>0</v>
      </c>
      <c r="BL294" s="20" t="s">
        <v>249</v>
      </c>
      <c r="BM294" s="226" t="s">
        <v>1511</v>
      </c>
    </row>
    <row r="295" s="2" customFormat="1">
      <c r="A295" s="41"/>
      <c r="B295" s="42"/>
      <c r="C295" s="43"/>
      <c r="D295" s="228" t="s">
        <v>151</v>
      </c>
      <c r="E295" s="43"/>
      <c r="F295" s="229" t="s">
        <v>1512</v>
      </c>
      <c r="G295" s="43"/>
      <c r="H295" s="43"/>
      <c r="I295" s="230"/>
      <c r="J295" s="43"/>
      <c r="K295" s="43"/>
      <c r="L295" s="47"/>
      <c r="M295" s="231"/>
      <c r="N295" s="232"/>
      <c r="O295" s="87"/>
      <c r="P295" s="87"/>
      <c r="Q295" s="87"/>
      <c r="R295" s="87"/>
      <c r="S295" s="87"/>
      <c r="T295" s="88"/>
      <c r="U295" s="41"/>
      <c r="V295" s="41"/>
      <c r="W295" s="41"/>
      <c r="X295" s="41"/>
      <c r="Y295" s="41"/>
      <c r="Z295" s="41"/>
      <c r="AA295" s="41"/>
      <c r="AB295" s="41"/>
      <c r="AC295" s="41"/>
      <c r="AD295" s="41"/>
      <c r="AE295" s="41"/>
      <c r="AT295" s="20" t="s">
        <v>151</v>
      </c>
      <c r="AU295" s="20" t="s">
        <v>81</v>
      </c>
    </row>
    <row r="296" s="2" customFormat="1">
      <c r="A296" s="41"/>
      <c r="B296" s="42"/>
      <c r="C296" s="43"/>
      <c r="D296" s="233" t="s">
        <v>153</v>
      </c>
      <c r="E296" s="43"/>
      <c r="F296" s="234" t="s">
        <v>1513</v>
      </c>
      <c r="G296" s="43"/>
      <c r="H296" s="43"/>
      <c r="I296" s="230"/>
      <c r="J296" s="43"/>
      <c r="K296" s="43"/>
      <c r="L296" s="47"/>
      <c r="M296" s="231"/>
      <c r="N296" s="232"/>
      <c r="O296" s="87"/>
      <c r="P296" s="87"/>
      <c r="Q296" s="87"/>
      <c r="R296" s="87"/>
      <c r="S296" s="87"/>
      <c r="T296" s="88"/>
      <c r="U296" s="41"/>
      <c r="V296" s="41"/>
      <c r="W296" s="41"/>
      <c r="X296" s="41"/>
      <c r="Y296" s="41"/>
      <c r="Z296" s="41"/>
      <c r="AA296" s="41"/>
      <c r="AB296" s="41"/>
      <c r="AC296" s="41"/>
      <c r="AD296" s="41"/>
      <c r="AE296" s="41"/>
      <c r="AT296" s="20" t="s">
        <v>153</v>
      </c>
      <c r="AU296" s="20" t="s">
        <v>81</v>
      </c>
    </row>
    <row r="297" s="2" customFormat="1" ht="24.15" customHeight="1">
      <c r="A297" s="41"/>
      <c r="B297" s="42"/>
      <c r="C297" s="215" t="s">
        <v>516</v>
      </c>
      <c r="D297" s="215" t="s">
        <v>144</v>
      </c>
      <c r="E297" s="216" t="s">
        <v>1514</v>
      </c>
      <c r="F297" s="217" t="s">
        <v>1515</v>
      </c>
      <c r="G297" s="218" t="s">
        <v>641</v>
      </c>
      <c r="H297" s="219">
        <v>4</v>
      </c>
      <c r="I297" s="220"/>
      <c r="J297" s="221">
        <f>ROUND(I297*H297,2)</f>
        <v>0</v>
      </c>
      <c r="K297" s="217" t="s">
        <v>148</v>
      </c>
      <c r="L297" s="47"/>
      <c r="M297" s="222" t="s">
        <v>19</v>
      </c>
      <c r="N297" s="223" t="s">
        <v>44</v>
      </c>
      <c r="O297" s="87"/>
      <c r="P297" s="224">
        <f>O297*H297</f>
        <v>0</v>
      </c>
      <c r="Q297" s="224">
        <v>0</v>
      </c>
      <c r="R297" s="224">
        <f>Q297*H297</f>
        <v>0</v>
      </c>
      <c r="S297" s="224">
        <v>0</v>
      </c>
      <c r="T297" s="225">
        <f>S297*H297</f>
        <v>0</v>
      </c>
      <c r="U297" s="41"/>
      <c r="V297" s="41"/>
      <c r="W297" s="41"/>
      <c r="X297" s="41"/>
      <c r="Y297" s="41"/>
      <c r="Z297" s="41"/>
      <c r="AA297" s="41"/>
      <c r="AB297" s="41"/>
      <c r="AC297" s="41"/>
      <c r="AD297" s="41"/>
      <c r="AE297" s="41"/>
      <c r="AR297" s="226" t="s">
        <v>249</v>
      </c>
      <c r="AT297" s="226" t="s">
        <v>144</v>
      </c>
      <c r="AU297" s="226" t="s">
        <v>81</v>
      </c>
      <c r="AY297" s="20" t="s">
        <v>142</v>
      </c>
      <c r="BE297" s="227">
        <f>IF(N297="základní",J297,0)</f>
        <v>0</v>
      </c>
      <c r="BF297" s="227">
        <f>IF(N297="snížená",J297,0)</f>
        <v>0</v>
      </c>
      <c r="BG297" s="227">
        <f>IF(N297="zákl. přenesená",J297,0)</f>
        <v>0</v>
      </c>
      <c r="BH297" s="227">
        <f>IF(N297="sníž. přenesená",J297,0)</f>
        <v>0</v>
      </c>
      <c r="BI297" s="227">
        <f>IF(N297="nulová",J297,0)</f>
        <v>0</v>
      </c>
      <c r="BJ297" s="20" t="s">
        <v>77</v>
      </c>
      <c r="BK297" s="227">
        <f>ROUND(I297*H297,2)</f>
        <v>0</v>
      </c>
      <c r="BL297" s="20" t="s">
        <v>249</v>
      </c>
      <c r="BM297" s="226" t="s">
        <v>1516</v>
      </c>
    </row>
    <row r="298" s="2" customFormat="1">
      <c r="A298" s="41"/>
      <c r="B298" s="42"/>
      <c r="C298" s="43"/>
      <c r="D298" s="228" t="s">
        <v>151</v>
      </c>
      <c r="E298" s="43"/>
      <c r="F298" s="229" t="s">
        <v>1517</v>
      </c>
      <c r="G298" s="43"/>
      <c r="H298" s="43"/>
      <c r="I298" s="230"/>
      <c r="J298" s="43"/>
      <c r="K298" s="43"/>
      <c r="L298" s="47"/>
      <c r="M298" s="231"/>
      <c r="N298" s="232"/>
      <c r="O298" s="87"/>
      <c r="P298" s="87"/>
      <c r="Q298" s="87"/>
      <c r="R298" s="87"/>
      <c r="S298" s="87"/>
      <c r="T298" s="88"/>
      <c r="U298" s="41"/>
      <c r="V298" s="41"/>
      <c r="W298" s="41"/>
      <c r="X298" s="41"/>
      <c r="Y298" s="41"/>
      <c r="Z298" s="41"/>
      <c r="AA298" s="41"/>
      <c r="AB298" s="41"/>
      <c r="AC298" s="41"/>
      <c r="AD298" s="41"/>
      <c r="AE298" s="41"/>
      <c r="AT298" s="20" t="s">
        <v>151</v>
      </c>
      <c r="AU298" s="20" t="s">
        <v>81</v>
      </c>
    </row>
    <row r="299" s="2" customFormat="1">
      <c r="A299" s="41"/>
      <c r="B299" s="42"/>
      <c r="C299" s="43"/>
      <c r="D299" s="233" t="s">
        <v>153</v>
      </c>
      <c r="E299" s="43"/>
      <c r="F299" s="234" t="s">
        <v>1518</v>
      </c>
      <c r="G299" s="43"/>
      <c r="H299" s="43"/>
      <c r="I299" s="230"/>
      <c r="J299" s="43"/>
      <c r="K299" s="43"/>
      <c r="L299" s="47"/>
      <c r="M299" s="231"/>
      <c r="N299" s="232"/>
      <c r="O299" s="87"/>
      <c r="P299" s="87"/>
      <c r="Q299" s="87"/>
      <c r="R299" s="87"/>
      <c r="S299" s="87"/>
      <c r="T299" s="88"/>
      <c r="U299" s="41"/>
      <c r="V299" s="41"/>
      <c r="W299" s="41"/>
      <c r="X299" s="41"/>
      <c r="Y299" s="41"/>
      <c r="Z299" s="41"/>
      <c r="AA299" s="41"/>
      <c r="AB299" s="41"/>
      <c r="AC299" s="41"/>
      <c r="AD299" s="41"/>
      <c r="AE299" s="41"/>
      <c r="AT299" s="20" t="s">
        <v>153</v>
      </c>
      <c r="AU299" s="20" t="s">
        <v>81</v>
      </c>
    </row>
    <row r="300" s="2" customFormat="1" ht="16.5" customHeight="1">
      <c r="A300" s="41"/>
      <c r="B300" s="42"/>
      <c r="C300" s="267" t="s">
        <v>521</v>
      </c>
      <c r="D300" s="267" t="s">
        <v>199</v>
      </c>
      <c r="E300" s="268" t="s">
        <v>1018</v>
      </c>
      <c r="F300" s="269" t="s">
        <v>1519</v>
      </c>
      <c r="G300" s="270" t="s">
        <v>641</v>
      </c>
      <c r="H300" s="271">
        <v>4</v>
      </c>
      <c r="I300" s="272"/>
      <c r="J300" s="273">
        <f>ROUND(I300*H300,2)</f>
        <v>0</v>
      </c>
      <c r="K300" s="269" t="s">
        <v>19</v>
      </c>
      <c r="L300" s="274"/>
      <c r="M300" s="275" t="s">
        <v>19</v>
      </c>
      <c r="N300" s="276" t="s">
        <v>44</v>
      </c>
      <c r="O300" s="87"/>
      <c r="P300" s="224">
        <f>O300*H300</f>
        <v>0</v>
      </c>
      <c r="Q300" s="224">
        <v>0</v>
      </c>
      <c r="R300" s="224">
        <f>Q300*H300</f>
        <v>0</v>
      </c>
      <c r="S300" s="224">
        <v>0</v>
      </c>
      <c r="T300" s="225">
        <f>S300*H300</f>
        <v>0</v>
      </c>
      <c r="U300" s="41"/>
      <c r="V300" s="41"/>
      <c r="W300" s="41"/>
      <c r="X300" s="41"/>
      <c r="Y300" s="41"/>
      <c r="Z300" s="41"/>
      <c r="AA300" s="41"/>
      <c r="AB300" s="41"/>
      <c r="AC300" s="41"/>
      <c r="AD300" s="41"/>
      <c r="AE300" s="41"/>
      <c r="AR300" s="226" t="s">
        <v>368</v>
      </c>
      <c r="AT300" s="226" t="s">
        <v>199</v>
      </c>
      <c r="AU300" s="226" t="s">
        <v>81</v>
      </c>
      <c r="AY300" s="20" t="s">
        <v>142</v>
      </c>
      <c r="BE300" s="227">
        <f>IF(N300="základní",J300,0)</f>
        <v>0</v>
      </c>
      <c r="BF300" s="227">
        <f>IF(N300="snížená",J300,0)</f>
        <v>0</v>
      </c>
      <c r="BG300" s="227">
        <f>IF(N300="zákl. přenesená",J300,0)</f>
        <v>0</v>
      </c>
      <c r="BH300" s="227">
        <f>IF(N300="sníž. přenesená",J300,0)</f>
        <v>0</v>
      </c>
      <c r="BI300" s="227">
        <f>IF(N300="nulová",J300,0)</f>
        <v>0</v>
      </c>
      <c r="BJ300" s="20" t="s">
        <v>77</v>
      </c>
      <c r="BK300" s="227">
        <f>ROUND(I300*H300,2)</f>
        <v>0</v>
      </c>
      <c r="BL300" s="20" t="s">
        <v>249</v>
      </c>
      <c r="BM300" s="226" t="s">
        <v>1520</v>
      </c>
    </row>
    <row r="301" s="2" customFormat="1">
      <c r="A301" s="41"/>
      <c r="B301" s="42"/>
      <c r="C301" s="43"/>
      <c r="D301" s="228" t="s">
        <v>151</v>
      </c>
      <c r="E301" s="43"/>
      <c r="F301" s="229" t="s">
        <v>1519</v>
      </c>
      <c r="G301" s="43"/>
      <c r="H301" s="43"/>
      <c r="I301" s="230"/>
      <c r="J301" s="43"/>
      <c r="K301" s="43"/>
      <c r="L301" s="47"/>
      <c r="M301" s="231"/>
      <c r="N301" s="232"/>
      <c r="O301" s="87"/>
      <c r="P301" s="87"/>
      <c r="Q301" s="87"/>
      <c r="R301" s="87"/>
      <c r="S301" s="87"/>
      <c r="T301" s="88"/>
      <c r="U301" s="41"/>
      <c r="V301" s="41"/>
      <c r="W301" s="41"/>
      <c r="X301" s="41"/>
      <c r="Y301" s="41"/>
      <c r="Z301" s="41"/>
      <c r="AA301" s="41"/>
      <c r="AB301" s="41"/>
      <c r="AC301" s="41"/>
      <c r="AD301" s="41"/>
      <c r="AE301" s="41"/>
      <c r="AT301" s="20" t="s">
        <v>151</v>
      </c>
      <c r="AU301" s="20" t="s">
        <v>81</v>
      </c>
    </row>
    <row r="302" s="2" customFormat="1" ht="24.15" customHeight="1">
      <c r="A302" s="41"/>
      <c r="B302" s="42"/>
      <c r="C302" s="215" t="s">
        <v>527</v>
      </c>
      <c r="D302" s="215" t="s">
        <v>144</v>
      </c>
      <c r="E302" s="216" t="s">
        <v>1521</v>
      </c>
      <c r="F302" s="217" t="s">
        <v>1522</v>
      </c>
      <c r="G302" s="218" t="s">
        <v>163</v>
      </c>
      <c r="H302" s="219">
        <v>30</v>
      </c>
      <c r="I302" s="220"/>
      <c r="J302" s="221">
        <f>ROUND(I302*H302,2)</f>
        <v>0</v>
      </c>
      <c r="K302" s="217" t="s">
        <v>148</v>
      </c>
      <c r="L302" s="47"/>
      <c r="M302" s="222" t="s">
        <v>19</v>
      </c>
      <c r="N302" s="223" t="s">
        <v>44</v>
      </c>
      <c r="O302" s="87"/>
      <c r="P302" s="224">
        <f>O302*H302</f>
        <v>0</v>
      </c>
      <c r="Q302" s="224">
        <v>0.0020600000000000002</v>
      </c>
      <c r="R302" s="224">
        <f>Q302*H302</f>
        <v>0.061800000000000008</v>
      </c>
      <c r="S302" s="224">
        <v>0</v>
      </c>
      <c r="T302" s="225">
        <f>S302*H302</f>
        <v>0</v>
      </c>
      <c r="U302" s="41"/>
      <c r="V302" s="41"/>
      <c r="W302" s="41"/>
      <c r="X302" s="41"/>
      <c r="Y302" s="41"/>
      <c r="Z302" s="41"/>
      <c r="AA302" s="41"/>
      <c r="AB302" s="41"/>
      <c r="AC302" s="41"/>
      <c r="AD302" s="41"/>
      <c r="AE302" s="41"/>
      <c r="AR302" s="226" t="s">
        <v>249</v>
      </c>
      <c r="AT302" s="226" t="s">
        <v>144</v>
      </c>
      <c r="AU302" s="226" t="s">
        <v>81</v>
      </c>
      <c r="AY302" s="20" t="s">
        <v>142</v>
      </c>
      <c r="BE302" s="227">
        <f>IF(N302="základní",J302,0)</f>
        <v>0</v>
      </c>
      <c r="BF302" s="227">
        <f>IF(N302="snížená",J302,0)</f>
        <v>0</v>
      </c>
      <c r="BG302" s="227">
        <f>IF(N302="zákl. přenesená",J302,0)</f>
        <v>0</v>
      </c>
      <c r="BH302" s="227">
        <f>IF(N302="sníž. přenesená",J302,0)</f>
        <v>0</v>
      </c>
      <c r="BI302" s="227">
        <f>IF(N302="nulová",J302,0)</f>
        <v>0</v>
      </c>
      <c r="BJ302" s="20" t="s">
        <v>77</v>
      </c>
      <c r="BK302" s="227">
        <f>ROUND(I302*H302,2)</f>
        <v>0</v>
      </c>
      <c r="BL302" s="20" t="s">
        <v>249</v>
      </c>
      <c r="BM302" s="226" t="s">
        <v>1523</v>
      </c>
    </row>
    <row r="303" s="2" customFormat="1">
      <c r="A303" s="41"/>
      <c r="B303" s="42"/>
      <c r="C303" s="43"/>
      <c r="D303" s="228" t="s">
        <v>151</v>
      </c>
      <c r="E303" s="43"/>
      <c r="F303" s="229" t="s">
        <v>1524</v>
      </c>
      <c r="G303" s="43"/>
      <c r="H303" s="43"/>
      <c r="I303" s="230"/>
      <c r="J303" s="43"/>
      <c r="K303" s="43"/>
      <c r="L303" s="47"/>
      <c r="M303" s="231"/>
      <c r="N303" s="232"/>
      <c r="O303" s="87"/>
      <c r="P303" s="87"/>
      <c r="Q303" s="87"/>
      <c r="R303" s="87"/>
      <c r="S303" s="87"/>
      <c r="T303" s="88"/>
      <c r="U303" s="41"/>
      <c r="V303" s="41"/>
      <c r="W303" s="41"/>
      <c r="X303" s="41"/>
      <c r="Y303" s="41"/>
      <c r="Z303" s="41"/>
      <c r="AA303" s="41"/>
      <c r="AB303" s="41"/>
      <c r="AC303" s="41"/>
      <c r="AD303" s="41"/>
      <c r="AE303" s="41"/>
      <c r="AT303" s="20" t="s">
        <v>151</v>
      </c>
      <c r="AU303" s="20" t="s">
        <v>81</v>
      </c>
    </row>
    <row r="304" s="2" customFormat="1">
      <c r="A304" s="41"/>
      <c r="B304" s="42"/>
      <c r="C304" s="43"/>
      <c r="D304" s="233" t="s">
        <v>153</v>
      </c>
      <c r="E304" s="43"/>
      <c r="F304" s="234" t="s">
        <v>1525</v>
      </c>
      <c r="G304" s="43"/>
      <c r="H304" s="43"/>
      <c r="I304" s="230"/>
      <c r="J304" s="43"/>
      <c r="K304" s="43"/>
      <c r="L304" s="47"/>
      <c r="M304" s="231"/>
      <c r="N304" s="232"/>
      <c r="O304" s="87"/>
      <c r="P304" s="87"/>
      <c r="Q304" s="87"/>
      <c r="R304" s="87"/>
      <c r="S304" s="87"/>
      <c r="T304" s="88"/>
      <c r="U304" s="41"/>
      <c r="V304" s="41"/>
      <c r="W304" s="41"/>
      <c r="X304" s="41"/>
      <c r="Y304" s="41"/>
      <c r="Z304" s="41"/>
      <c r="AA304" s="41"/>
      <c r="AB304" s="41"/>
      <c r="AC304" s="41"/>
      <c r="AD304" s="41"/>
      <c r="AE304" s="41"/>
      <c r="AT304" s="20" t="s">
        <v>153</v>
      </c>
      <c r="AU304" s="20" t="s">
        <v>81</v>
      </c>
    </row>
    <row r="305" s="14" customFormat="1">
      <c r="A305" s="14"/>
      <c r="B305" s="245"/>
      <c r="C305" s="246"/>
      <c r="D305" s="228" t="s">
        <v>173</v>
      </c>
      <c r="E305" s="247" t="s">
        <v>19</v>
      </c>
      <c r="F305" s="248" t="s">
        <v>1526</v>
      </c>
      <c r="G305" s="246"/>
      <c r="H305" s="249">
        <v>30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173</v>
      </c>
      <c r="AU305" s="255" t="s">
        <v>81</v>
      </c>
      <c r="AV305" s="14" t="s">
        <v>81</v>
      </c>
      <c r="AW305" s="14" t="s">
        <v>34</v>
      </c>
      <c r="AX305" s="14" t="s">
        <v>77</v>
      </c>
      <c r="AY305" s="255" t="s">
        <v>142</v>
      </c>
    </row>
    <row r="306" s="2" customFormat="1" ht="24.15" customHeight="1">
      <c r="A306" s="41"/>
      <c r="B306" s="42"/>
      <c r="C306" s="215" t="s">
        <v>534</v>
      </c>
      <c r="D306" s="215" t="s">
        <v>144</v>
      </c>
      <c r="E306" s="216" t="s">
        <v>1527</v>
      </c>
      <c r="F306" s="217" t="s">
        <v>1528</v>
      </c>
      <c r="G306" s="218" t="s">
        <v>641</v>
      </c>
      <c r="H306" s="219">
        <v>4</v>
      </c>
      <c r="I306" s="220"/>
      <c r="J306" s="221">
        <f>ROUND(I306*H306,2)</f>
        <v>0</v>
      </c>
      <c r="K306" s="217" t="s">
        <v>19</v>
      </c>
      <c r="L306" s="47"/>
      <c r="M306" s="222" t="s">
        <v>19</v>
      </c>
      <c r="N306" s="223" t="s">
        <v>44</v>
      </c>
      <c r="O306" s="87"/>
      <c r="P306" s="224">
        <f>O306*H306</f>
        <v>0</v>
      </c>
      <c r="Q306" s="224">
        <v>0.0015</v>
      </c>
      <c r="R306" s="224">
        <f>Q306*H306</f>
        <v>0.0060000000000000001</v>
      </c>
      <c r="S306" s="224">
        <v>0</v>
      </c>
      <c r="T306" s="225">
        <f>S306*H306</f>
        <v>0</v>
      </c>
      <c r="U306" s="41"/>
      <c r="V306" s="41"/>
      <c r="W306" s="41"/>
      <c r="X306" s="41"/>
      <c r="Y306" s="41"/>
      <c r="Z306" s="41"/>
      <c r="AA306" s="41"/>
      <c r="AB306" s="41"/>
      <c r="AC306" s="41"/>
      <c r="AD306" s="41"/>
      <c r="AE306" s="41"/>
      <c r="AR306" s="226" t="s">
        <v>249</v>
      </c>
      <c r="AT306" s="226" t="s">
        <v>144</v>
      </c>
      <c r="AU306" s="226" t="s">
        <v>81</v>
      </c>
      <c r="AY306" s="20" t="s">
        <v>142</v>
      </c>
      <c r="BE306" s="227">
        <f>IF(N306="základní",J306,0)</f>
        <v>0</v>
      </c>
      <c r="BF306" s="227">
        <f>IF(N306="snížená",J306,0)</f>
        <v>0</v>
      </c>
      <c r="BG306" s="227">
        <f>IF(N306="zákl. přenesená",J306,0)</f>
        <v>0</v>
      </c>
      <c r="BH306" s="227">
        <f>IF(N306="sníž. přenesená",J306,0)</f>
        <v>0</v>
      </c>
      <c r="BI306" s="227">
        <f>IF(N306="nulová",J306,0)</f>
        <v>0</v>
      </c>
      <c r="BJ306" s="20" t="s">
        <v>77</v>
      </c>
      <c r="BK306" s="227">
        <f>ROUND(I306*H306,2)</f>
        <v>0</v>
      </c>
      <c r="BL306" s="20" t="s">
        <v>249</v>
      </c>
      <c r="BM306" s="226" t="s">
        <v>1529</v>
      </c>
    </row>
    <row r="307" s="2" customFormat="1">
      <c r="A307" s="41"/>
      <c r="B307" s="42"/>
      <c r="C307" s="43"/>
      <c r="D307" s="228" t="s">
        <v>151</v>
      </c>
      <c r="E307" s="43"/>
      <c r="F307" s="229" t="s">
        <v>1530</v>
      </c>
      <c r="G307" s="43"/>
      <c r="H307" s="43"/>
      <c r="I307" s="230"/>
      <c r="J307" s="43"/>
      <c r="K307" s="43"/>
      <c r="L307" s="47"/>
      <c r="M307" s="231"/>
      <c r="N307" s="232"/>
      <c r="O307" s="87"/>
      <c r="P307" s="87"/>
      <c r="Q307" s="87"/>
      <c r="R307" s="87"/>
      <c r="S307" s="87"/>
      <c r="T307" s="88"/>
      <c r="U307" s="41"/>
      <c r="V307" s="41"/>
      <c r="W307" s="41"/>
      <c r="X307" s="41"/>
      <c r="Y307" s="41"/>
      <c r="Z307" s="41"/>
      <c r="AA307" s="41"/>
      <c r="AB307" s="41"/>
      <c r="AC307" s="41"/>
      <c r="AD307" s="41"/>
      <c r="AE307" s="41"/>
      <c r="AT307" s="20" t="s">
        <v>151</v>
      </c>
      <c r="AU307" s="20" t="s">
        <v>81</v>
      </c>
    </row>
    <row r="308" s="2" customFormat="1" ht="24.15" customHeight="1">
      <c r="A308" s="41"/>
      <c r="B308" s="42"/>
      <c r="C308" s="215" t="s">
        <v>540</v>
      </c>
      <c r="D308" s="215" t="s">
        <v>144</v>
      </c>
      <c r="E308" s="216" t="s">
        <v>1531</v>
      </c>
      <c r="F308" s="217" t="s">
        <v>1532</v>
      </c>
      <c r="G308" s="218" t="s">
        <v>206</v>
      </c>
      <c r="H308" s="219">
        <v>0.73299999999999998</v>
      </c>
      <c r="I308" s="220"/>
      <c r="J308" s="221">
        <f>ROUND(I308*H308,2)</f>
        <v>0</v>
      </c>
      <c r="K308" s="217" t="s">
        <v>148</v>
      </c>
      <c r="L308" s="47"/>
      <c r="M308" s="222" t="s">
        <v>19</v>
      </c>
      <c r="N308" s="223" t="s">
        <v>44</v>
      </c>
      <c r="O308" s="87"/>
      <c r="P308" s="224">
        <f>O308*H308</f>
        <v>0</v>
      </c>
      <c r="Q308" s="224">
        <v>0</v>
      </c>
      <c r="R308" s="224">
        <f>Q308*H308</f>
        <v>0</v>
      </c>
      <c r="S308" s="224">
        <v>0</v>
      </c>
      <c r="T308" s="225">
        <f>S308*H308</f>
        <v>0</v>
      </c>
      <c r="U308" s="41"/>
      <c r="V308" s="41"/>
      <c r="W308" s="41"/>
      <c r="X308" s="41"/>
      <c r="Y308" s="41"/>
      <c r="Z308" s="41"/>
      <c r="AA308" s="41"/>
      <c r="AB308" s="41"/>
      <c r="AC308" s="41"/>
      <c r="AD308" s="41"/>
      <c r="AE308" s="41"/>
      <c r="AR308" s="226" t="s">
        <v>249</v>
      </c>
      <c r="AT308" s="226" t="s">
        <v>144</v>
      </c>
      <c r="AU308" s="226" t="s">
        <v>81</v>
      </c>
      <c r="AY308" s="20" t="s">
        <v>142</v>
      </c>
      <c r="BE308" s="227">
        <f>IF(N308="základní",J308,0)</f>
        <v>0</v>
      </c>
      <c r="BF308" s="227">
        <f>IF(N308="snížená",J308,0)</f>
        <v>0</v>
      </c>
      <c r="BG308" s="227">
        <f>IF(N308="zákl. přenesená",J308,0)</f>
        <v>0</v>
      </c>
      <c r="BH308" s="227">
        <f>IF(N308="sníž. přenesená",J308,0)</f>
        <v>0</v>
      </c>
      <c r="BI308" s="227">
        <f>IF(N308="nulová",J308,0)</f>
        <v>0</v>
      </c>
      <c r="BJ308" s="20" t="s">
        <v>77</v>
      </c>
      <c r="BK308" s="227">
        <f>ROUND(I308*H308,2)</f>
        <v>0</v>
      </c>
      <c r="BL308" s="20" t="s">
        <v>249</v>
      </c>
      <c r="BM308" s="226" t="s">
        <v>1533</v>
      </c>
    </row>
    <row r="309" s="2" customFormat="1">
      <c r="A309" s="41"/>
      <c r="B309" s="42"/>
      <c r="C309" s="43"/>
      <c r="D309" s="228" t="s">
        <v>151</v>
      </c>
      <c r="E309" s="43"/>
      <c r="F309" s="229" t="s">
        <v>1534</v>
      </c>
      <c r="G309" s="43"/>
      <c r="H309" s="43"/>
      <c r="I309" s="230"/>
      <c r="J309" s="43"/>
      <c r="K309" s="43"/>
      <c r="L309" s="47"/>
      <c r="M309" s="231"/>
      <c r="N309" s="232"/>
      <c r="O309" s="87"/>
      <c r="P309" s="87"/>
      <c r="Q309" s="87"/>
      <c r="R309" s="87"/>
      <c r="S309" s="87"/>
      <c r="T309" s="88"/>
      <c r="U309" s="41"/>
      <c r="V309" s="41"/>
      <c r="W309" s="41"/>
      <c r="X309" s="41"/>
      <c r="Y309" s="41"/>
      <c r="Z309" s="41"/>
      <c r="AA309" s="41"/>
      <c r="AB309" s="41"/>
      <c r="AC309" s="41"/>
      <c r="AD309" s="41"/>
      <c r="AE309" s="41"/>
      <c r="AT309" s="20" t="s">
        <v>151</v>
      </c>
      <c r="AU309" s="20" t="s">
        <v>81</v>
      </c>
    </row>
    <row r="310" s="2" customFormat="1">
      <c r="A310" s="41"/>
      <c r="B310" s="42"/>
      <c r="C310" s="43"/>
      <c r="D310" s="233" t="s">
        <v>153</v>
      </c>
      <c r="E310" s="43"/>
      <c r="F310" s="234" t="s">
        <v>1535</v>
      </c>
      <c r="G310" s="43"/>
      <c r="H310" s="43"/>
      <c r="I310" s="230"/>
      <c r="J310" s="43"/>
      <c r="K310" s="43"/>
      <c r="L310" s="47"/>
      <c r="M310" s="231"/>
      <c r="N310" s="232"/>
      <c r="O310" s="87"/>
      <c r="P310" s="87"/>
      <c r="Q310" s="87"/>
      <c r="R310" s="87"/>
      <c r="S310" s="87"/>
      <c r="T310" s="88"/>
      <c r="U310" s="41"/>
      <c r="V310" s="41"/>
      <c r="W310" s="41"/>
      <c r="X310" s="41"/>
      <c r="Y310" s="41"/>
      <c r="Z310" s="41"/>
      <c r="AA310" s="41"/>
      <c r="AB310" s="41"/>
      <c r="AC310" s="41"/>
      <c r="AD310" s="41"/>
      <c r="AE310" s="41"/>
      <c r="AT310" s="20" t="s">
        <v>153</v>
      </c>
      <c r="AU310" s="20" t="s">
        <v>81</v>
      </c>
    </row>
    <row r="311" s="12" customFormat="1" ht="25.92" customHeight="1">
      <c r="A311" s="12"/>
      <c r="B311" s="199"/>
      <c r="C311" s="200"/>
      <c r="D311" s="201" t="s">
        <v>72</v>
      </c>
      <c r="E311" s="202" t="s">
        <v>1536</v>
      </c>
      <c r="F311" s="202" t="s">
        <v>1537</v>
      </c>
      <c r="G311" s="200"/>
      <c r="H311" s="200"/>
      <c r="I311" s="203"/>
      <c r="J311" s="204">
        <f>BK311</f>
        <v>0</v>
      </c>
      <c r="K311" s="200"/>
      <c r="L311" s="205"/>
      <c r="M311" s="206"/>
      <c r="N311" s="207"/>
      <c r="O311" s="207"/>
      <c r="P311" s="208">
        <f>SUM(P312:P321)</f>
        <v>0</v>
      </c>
      <c r="Q311" s="207"/>
      <c r="R311" s="208">
        <f>SUM(R312:R321)</f>
        <v>0</v>
      </c>
      <c r="S311" s="207"/>
      <c r="T311" s="209">
        <f>SUM(T312:T321)</f>
        <v>0</v>
      </c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R311" s="210" t="s">
        <v>149</v>
      </c>
      <c r="AT311" s="211" t="s">
        <v>72</v>
      </c>
      <c r="AU311" s="211" t="s">
        <v>73</v>
      </c>
      <c r="AY311" s="210" t="s">
        <v>142</v>
      </c>
      <c r="BK311" s="212">
        <f>SUM(BK312:BK321)</f>
        <v>0</v>
      </c>
    </row>
    <row r="312" s="2" customFormat="1" ht="16.5" customHeight="1">
      <c r="A312" s="41"/>
      <c r="B312" s="42"/>
      <c r="C312" s="215" t="s">
        <v>546</v>
      </c>
      <c r="D312" s="215" t="s">
        <v>144</v>
      </c>
      <c r="E312" s="216" t="s">
        <v>1538</v>
      </c>
      <c r="F312" s="217" t="s">
        <v>1539</v>
      </c>
      <c r="G312" s="218" t="s">
        <v>1540</v>
      </c>
      <c r="H312" s="219">
        <v>30</v>
      </c>
      <c r="I312" s="220"/>
      <c r="J312" s="221">
        <f>ROUND(I312*H312,2)</f>
        <v>0</v>
      </c>
      <c r="K312" s="217" t="s">
        <v>148</v>
      </c>
      <c r="L312" s="47"/>
      <c r="M312" s="222" t="s">
        <v>19</v>
      </c>
      <c r="N312" s="223" t="s">
        <v>44</v>
      </c>
      <c r="O312" s="87"/>
      <c r="P312" s="224">
        <f>O312*H312</f>
        <v>0</v>
      </c>
      <c r="Q312" s="224">
        <v>0</v>
      </c>
      <c r="R312" s="224">
        <f>Q312*H312</f>
        <v>0</v>
      </c>
      <c r="S312" s="224">
        <v>0</v>
      </c>
      <c r="T312" s="225">
        <f>S312*H312</f>
        <v>0</v>
      </c>
      <c r="U312" s="41"/>
      <c r="V312" s="41"/>
      <c r="W312" s="41"/>
      <c r="X312" s="41"/>
      <c r="Y312" s="41"/>
      <c r="Z312" s="41"/>
      <c r="AA312" s="41"/>
      <c r="AB312" s="41"/>
      <c r="AC312" s="41"/>
      <c r="AD312" s="41"/>
      <c r="AE312" s="41"/>
      <c r="AR312" s="226" t="s">
        <v>1541</v>
      </c>
      <c r="AT312" s="226" t="s">
        <v>144</v>
      </c>
      <c r="AU312" s="226" t="s">
        <v>77</v>
      </c>
      <c r="AY312" s="20" t="s">
        <v>142</v>
      </c>
      <c r="BE312" s="227">
        <f>IF(N312="základní",J312,0)</f>
        <v>0</v>
      </c>
      <c r="BF312" s="227">
        <f>IF(N312="snížená",J312,0)</f>
        <v>0</v>
      </c>
      <c r="BG312" s="227">
        <f>IF(N312="zákl. přenesená",J312,0)</f>
        <v>0</v>
      </c>
      <c r="BH312" s="227">
        <f>IF(N312="sníž. přenesená",J312,0)</f>
        <v>0</v>
      </c>
      <c r="BI312" s="227">
        <f>IF(N312="nulová",J312,0)</f>
        <v>0</v>
      </c>
      <c r="BJ312" s="20" t="s">
        <v>77</v>
      </c>
      <c r="BK312" s="227">
        <f>ROUND(I312*H312,2)</f>
        <v>0</v>
      </c>
      <c r="BL312" s="20" t="s">
        <v>1541</v>
      </c>
      <c r="BM312" s="226" t="s">
        <v>1542</v>
      </c>
    </row>
    <row r="313" s="2" customFormat="1">
      <c r="A313" s="41"/>
      <c r="B313" s="42"/>
      <c r="C313" s="43"/>
      <c r="D313" s="228" t="s">
        <v>151</v>
      </c>
      <c r="E313" s="43"/>
      <c r="F313" s="229" t="s">
        <v>1543</v>
      </c>
      <c r="G313" s="43"/>
      <c r="H313" s="43"/>
      <c r="I313" s="230"/>
      <c r="J313" s="43"/>
      <c r="K313" s="43"/>
      <c r="L313" s="47"/>
      <c r="M313" s="231"/>
      <c r="N313" s="232"/>
      <c r="O313" s="87"/>
      <c r="P313" s="87"/>
      <c r="Q313" s="87"/>
      <c r="R313" s="87"/>
      <c r="S313" s="87"/>
      <c r="T313" s="88"/>
      <c r="U313" s="41"/>
      <c r="V313" s="41"/>
      <c r="W313" s="41"/>
      <c r="X313" s="41"/>
      <c r="Y313" s="41"/>
      <c r="Z313" s="41"/>
      <c r="AA313" s="41"/>
      <c r="AB313" s="41"/>
      <c r="AC313" s="41"/>
      <c r="AD313" s="41"/>
      <c r="AE313" s="41"/>
      <c r="AT313" s="20" t="s">
        <v>151</v>
      </c>
      <c r="AU313" s="20" t="s">
        <v>77</v>
      </c>
    </row>
    <row r="314" s="2" customFormat="1">
      <c r="A314" s="41"/>
      <c r="B314" s="42"/>
      <c r="C314" s="43"/>
      <c r="D314" s="233" t="s">
        <v>153</v>
      </c>
      <c r="E314" s="43"/>
      <c r="F314" s="234" t="s">
        <v>1544</v>
      </c>
      <c r="G314" s="43"/>
      <c r="H314" s="43"/>
      <c r="I314" s="230"/>
      <c r="J314" s="43"/>
      <c r="K314" s="43"/>
      <c r="L314" s="47"/>
      <c r="M314" s="231"/>
      <c r="N314" s="232"/>
      <c r="O314" s="87"/>
      <c r="P314" s="87"/>
      <c r="Q314" s="87"/>
      <c r="R314" s="87"/>
      <c r="S314" s="87"/>
      <c r="T314" s="88"/>
      <c r="U314" s="41"/>
      <c r="V314" s="41"/>
      <c r="W314" s="41"/>
      <c r="X314" s="41"/>
      <c r="Y314" s="41"/>
      <c r="Z314" s="41"/>
      <c r="AA314" s="41"/>
      <c r="AB314" s="41"/>
      <c r="AC314" s="41"/>
      <c r="AD314" s="41"/>
      <c r="AE314" s="41"/>
      <c r="AT314" s="20" t="s">
        <v>153</v>
      </c>
      <c r="AU314" s="20" t="s">
        <v>77</v>
      </c>
    </row>
    <row r="315" s="13" customFormat="1">
      <c r="A315" s="13"/>
      <c r="B315" s="235"/>
      <c r="C315" s="236"/>
      <c r="D315" s="228" t="s">
        <v>173</v>
      </c>
      <c r="E315" s="237" t="s">
        <v>19</v>
      </c>
      <c r="F315" s="238" t="s">
        <v>1545</v>
      </c>
      <c r="G315" s="236"/>
      <c r="H315" s="237" t="s">
        <v>19</v>
      </c>
      <c r="I315" s="239"/>
      <c r="J315" s="236"/>
      <c r="K315" s="236"/>
      <c r="L315" s="240"/>
      <c r="M315" s="241"/>
      <c r="N315" s="242"/>
      <c r="O315" s="242"/>
      <c r="P315" s="242"/>
      <c r="Q315" s="242"/>
      <c r="R315" s="242"/>
      <c r="S315" s="242"/>
      <c r="T315" s="243"/>
      <c r="U315" s="13"/>
      <c r="V315" s="13"/>
      <c r="W315" s="13"/>
      <c r="X315" s="13"/>
      <c r="Y315" s="13"/>
      <c r="Z315" s="13"/>
      <c r="AA315" s="13"/>
      <c r="AB315" s="13"/>
      <c r="AC315" s="13"/>
      <c r="AD315" s="13"/>
      <c r="AE315" s="13"/>
      <c r="AT315" s="244" t="s">
        <v>173</v>
      </c>
      <c r="AU315" s="244" t="s">
        <v>77</v>
      </c>
      <c r="AV315" s="13" t="s">
        <v>77</v>
      </c>
      <c r="AW315" s="13" t="s">
        <v>34</v>
      </c>
      <c r="AX315" s="13" t="s">
        <v>73</v>
      </c>
      <c r="AY315" s="244" t="s">
        <v>142</v>
      </c>
    </row>
    <row r="316" s="14" customFormat="1">
      <c r="A316" s="14"/>
      <c r="B316" s="245"/>
      <c r="C316" s="246"/>
      <c r="D316" s="228" t="s">
        <v>173</v>
      </c>
      <c r="E316" s="247" t="s">
        <v>19</v>
      </c>
      <c r="F316" s="248" t="s">
        <v>353</v>
      </c>
      <c r="G316" s="246"/>
      <c r="H316" s="249">
        <v>30</v>
      </c>
      <c r="I316" s="250"/>
      <c r="J316" s="246"/>
      <c r="K316" s="246"/>
      <c r="L316" s="251"/>
      <c r="M316" s="252"/>
      <c r="N316" s="253"/>
      <c r="O316" s="253"/>
      <c r="P316" s="253"/>
      <c r="Q316" s="253"/>
      <c r="R316" s="253"/>
      <c r="S316" s="253"/>
      <c r="T316" s="254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5" t="s">
        <v>173</v>
      </c>
      <c r="AU316" s="255" t="s">
        <v>77</v>
      </c>
      <c r="AV316" s="14" t="s">
        <v>81</v>
      </c>
      <c r="AW316" s="14" t="s">
        <v>34</v>
      </c>
      <c r="AX316" s="14" t="s">
        <v>77</v>
      </c>
      <c r="AY316" s="255" t="s">
        <v>142</v>
      </c>
    </row>
    <row r="317" s="2" customFormat="1" ht="16.5" customHeight="1">
      <c r="A317" s="41"/>
      <c r="B317" s="42"/>
      <c r="C317" s="215" t="s">
        <v>551</v>
      </c>
      <c r="D317" s="215" t="s">
        <v>144</v>
      </c>
      <c r="E317" s="216" t="s">
        <v>1546</v>
      </c>
      <c r="F317" s="217" t="s">
        <v>1547</v>
      </c>
      <c r="G317" s="218" t="s">
        <v>1540</v>
      </c>
      <c r="H317" s="219">
        <v>8</v>
      </c>
      <c r="I317" s="220"/>
      <c r="J317" s="221">
        <f>ROUND(I317*H317,2)</f>
        <v>0</v>
      </c>
      <c r="K317" s="217" t="s">
        <v>148</v>
      </c>
      <c r="L317" s="47"/>
      <c r="M317" s="222" t="s">
        <v>19</v>
      </c>
      <c r="N317" s="223" t="s">
        <v>44</v>
      </c>
      <c r="O317" s="87"/>
      <c r="P317" s="224">
        <f>O317*H317</f>
        <v>0</v>
      </c>
      <c r="Q317" s="224">
        <v>0</v>
      </c>
      <c r="R317" s="224">
        <f>Q317*H317</f>
        <v>0</v>
      </c>
      <c r="S317" s="224">
        <v>0</v>
      </c>
      <c r="T317" s="225">
        <f>S317*H317</f>
        <v>0</v>
      </c>
      <c r="U317" s="41"/>
      <c r="V317" s="41"/>
      <c r="W317" s="41"/>
      <c r="X317" s="41"/>
      <c r="Y317" s="41"/>
      <c r="Z317" s="41"/>
      <c r="AA317" s="41"/>
      <c r="AB317" s="41"/>
      <c r="AC317" s="41"/>
      <c r="AD317" s="41"/>
      <c r="AE317" s="41"/>
      <c r="AR317" s="226" t="s">
        <v>1541</v>
      </c>
      <c r="AT317" s="226" t="s">
        <v>144</v>
      </c>
      <c r="AU317" s="226" t="s">
        <v>77</v>
      </c>
      <c r="AY317" s="20" t="s">
        <v>142</v>
      </c>
      <c r="BE317" s="227">
        <f>IF(N317="základní",J317,0)</f>
        <v>0</v>
      </c>
      <c r="BF317" s="227">
        <f>IF(N317="snížená",J317,0)</f>
        <v>0</v>
      </c>
      <c r="BG317" s="227">
        <f>IF(N317="zákl. přenesená",J317,0)</f>
        <v>0</v>
      </c>
      <c r="BH317" s="227">
        <f>IF(N317="sníž. přenesená",J317,0)</f>
        <v>0</v>
      </c>
      <c r="BI317" s="227">
        <f>IF(N317="nulová",J317,0)</f>
        <v>0</v>
      </c>
      <c r="BJ317" s="20" t="s">
        <v>77</v>
      </c>
      <c r="BK317" s="227">
        <f>ROUND(I317*H317,2)</f>
        <v>0</v>
      </c>
      <c r="BL317" s="20" t="s">
        <v>1541</v>
      </c>
      <c r="BM317" s="226" t="s">
        <v>1548</v>
      </c>
    </row>
    <row r="318" s="2" customFormat="1">
      <c r="A318" s="41"/>
      <c r="B318" s="42"/>
      <c r="C318" s="43"/>
      <c r="D318" s="228" t="s">
        <v>151</v>
      </c>
      <c r="E318" s="43"/>
      <c r="F318" s="229" t="s">
        <v>1549</v>
      </c>
      <c r="G318" s="43"/>
      <c r="H318" s="43"/>
      <c r="I318" s="230"/>
      <c r="J318" s="43"/>
      <c r="K318" s="43"/>
      <c r="L318" s="47"/>
      <c r="M318" s="231"/>
      <c r="N318" s="232"/>
      <c r="O318" s="87"/>
      <c r="P318" s="87"/>
      <c r="Q318" s="87"/>
      <c r="R318" s="87"/>
      <c r="S318" s="87"/>
      <c r="T318" s="88"/>
      <c r="U318" s="41"/>
      <c r="V318" s="41"/>
      <c r="W318" s="41"/>
      <c r="X318" s="41"/>
      <c r="Y318" s="41"/>
      <c r="Z318" s="41"/>
      <c r="AA318" s="41"/>
      <c r="AB318" s="41"/>
      <c r="AC318" s="41"/>
      <c r="AD318" s="41"/>
      <c r="AE318" s="41"/>
      <c r="AT318" s="20" t="s">
        <v>151</v>
      </c>
      <c r="AU318" s="20" t="s">
        <v>77</v>
      </c>
    </row>
    <row r="319" s="2" customFormat="1">
      <c r="A319" s="41"/>
      <c r="B319" s="42"/>
      <c r="C319" s="43"/>
      <c r="D319" s="233" t="s">
        <v>153</v>
      </c>
      <c r="E319" s="43"/>
      <c r="F319" s="234" t="s">
        <v>1550</v>
      </c>
      <c r="G319" s="43"/>
      <c r="H319" s="43"/>
      <c r="I319" s="230"/>
      <c r="J319" s="43"/>
      <c r="K319" s="43"/>
      <c r="L319" s="47"/>
      <c r="M319" s="231"/>
      <c r="N319" s="232"/>
      <c r="O319" s="87"/>
      <c r="P319" s="87"/>
      <c r="Q319" s="87"/>
      <c r="R319" s="87"/>
      <c r="S319" s="87"/>
      <c r="T319" s="88"/>
      <c r="U319" s="41"/>
      <c r="V319" s="41"/>
      <c r="W319" s="41"/>
      <c r="X319" s="41"/>
      <c r="Y319" s="41"/>
      <c r="Z319" s="41"/>
      <c r="AA319" s="41"/>
      <c r="AB319" s="41"/>
      <c r="AC319" s="41"/>
      <c r="AD319" s="41"/>
      <c r="AE319" s="41"/>
      <c r="AT319" s="20" t="s">
        <v>153</v>
      </c>
      <c r="AU319" s="20" t="s">
        <v>77</v>
      </c>
    </row>
    <row r="320" s="13" customFormat="1">
      <c r="A320" s="13"/>
      <c r="B320" s="235"/>
      <c r="C320" s="236"/>
      <c r="D320" s="228" t="s">
        <v>173</v>
      </c>
      <c r="E320" s="237" t="s">
        <v>19</v>
      </c>
      <c r="F320" s="238" t="s">
        <v>1551</v>
      </c>
      <c r="G320" s="236"/>
      <c r="H320" s="237" t="s">
        <v>19</v>
      </c>
      <c r="I320" s="239"/>
      <c r="J320" s="236"/>
      <c r="K320" s="236"/>
      <c r="L320" s="240"/>
      <c r="M320" s="241"/>
      <c r="N320" s="242"/>
      <c r="O320" s="242"/>
      <c r="P320" s="242"/>
      <c r="Q320" s="242"/>
      <c r="R320" s="242"/>
      <c r="S320" s="242"/>
      <c r="T320" s="243"/>
      <c r="U320" s="13"/>
      <c r="V320" s="13"/>
      <c r="W320" s="13"/>
      <c r="X320" s="13"/>
      <c r="Y320" s="13"/>
      <c r="Z320" s="13"/>
      <c r="AA320" s="13"/>
      <c r="AB320" s="13"/>
      <c r="AC320" s="13"/>
      <c r="AD320" s="13"/>
      <c r="AE320" s="13"/>
      <c r="AT320" s="244" t="s">
        <v>173</v>
      </c>
      <c r="AU320" s="244" t="s">
        <v>77</v>
      </c>
      <c r="AV320" s="13" t="s">
        <v>77</v>
      </c>
      <c r="AW320" s="13" t="s">
        <v>34</v>
      </c>
      <c r="AX320" s="13" t="s">
        <v>73</v>
      </c>
      <c r="AY320" s="244" t="s">
        <v>142</v>
      </c>
    </row>
    <row r="321" s="14" customFormat="1">
      <c r="A321" s="14"/>
      <c r="B321" s="245"/>
      <c r="C321" s="246"/>
      <c r="D321" s="228" t="s">
        <v>173</v>
      </c>
      <c r="E321" s="247" t="s">
        <v>19</v>
      </c>
      <c r="F321" s="248" t="s">
        <v>198</v>
      </c>
      <c r="G321" s="246"/>
      <c r="H321" s="249">
        <v>8</v>
      </c>
      <c r="I321" s="250"/>
      <c r="J321" s="246"/>
      <c r="K321" s="246"/>
      <c r="L321" s="251"/>
      <c r="M321" s="294"/>
      <c r="N321" s="295"/>
      <c r="O321" s="295"/>
      <c r="P321" s="295"/>
      <c r="Q321" s="295"/>
      <c r="R321" s="295"/>
      <c r="S321" s="295"/>
      <c r="T321" s="296"/>
      <c r="U321" s="14"/>
      <c r="V321" s="14"/>
      <c r="W321" s="14"/>
      <c r="X321" s="14"/>
      <c r="Y321" s="14"/>
      <c r="Z321" s="14"/>
      <c r="AA321" s="14"/>
      <c r="AB321" s="14"/>
      <c r="AC321" s="14"/>
      <c r="AD321" s="14"/>
      <c r="AE321" s="14"/>
      <c r="AT321" s="255" t="s">
        <v>173</v>
      </c>
      <c r="AU321" s="255" t="s">
        <v>77</v>
      </c>
      <c r="AV321" s="14" t="s">
        <v>81</v>
      </c>
      <c r="AW321" s="14" t="s">
        <v>34</v>
      </c>
      <c r="AX321" s="14" t="s">
        <v>77</v>
      </c>
      <c r="AY321" s="255" t="s">
        <v>142</v>
      </c>
    </row>
    <row r="322" s="2" customFormat="1" ht="6.96" customHeight="1">
      <c r="A322" s="41"/>
      <c r="B322" s="62"/>
      <c r="C322" s="63"/>
      <c r="D322" s="63"/>
      <c r="E322" s="63"/>
      <c r="F322" s="63"/>
      <c r="G322" s="63"/>
      <c r="H322" s="63"/>
      <c r="I322" s="63"/>
      <c r="J322" s="63"/>
      <c r="K322" s="63"/>
      <c r="L322" s="47"/>
      <c r="M322" s="41"/>
      <c r="O322" s="41"/>
      <c r="P322" s="41"/>
      <c r="Q322" s="41"/>
      <c r="R322" s="41"/>
      <c r="S322" s="41"/>
      <c r="T322" s="41"/>
      <c r="U322" s="41"/>
      <c r="V322" s="41"/>
      <c r="W322" s="41"/>
      <c r="X322" s="41"/>
      <c r="Y322" s="41"/>
      <c r="Z322" s="41"/>
      <c r="AA322" s="41"/>
      <c r="AB322" s="41"/>
      <c r="AC322" s="41"/>
      <c r="AD322" s="41"/>
      <c r="AE322" s="41"/>
    </row>
  </sheetData>
  <sheetProtection sheet="1" autoFilter="0" formatColumns="0" formatRows="0" objects="1" scenarios="1" spinCount="100000" saltValue="78Y55R3oq2IYE+6xRXfxcNz3f/S1FtNAkk4VAwjQWCBpa/+9zvzCZrL9C6UQ2ixESLJfQCeymF/hBBDCDvnUlg==" hashValue="773sJGpHxtHViKG4Ym6lXX4y3LpdiIxhtmEWW82lGvTUKD0GTHOaEMJcw5ArdJYFpY6hpXxj/fkq/TSvNRNIoA==" algorithmName="SHA-512" password="CB6D"/>
  <autoFilter ref="C96:K321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5:H85"/>
    <mergeCell ref="E87:H87"/>
    <mergeCell ref="E89:H89"/>
    <mergeCell ref="L2:V2"/>
  </mergeCells>
  <hyperlinks>
    <hyperlink ref="F102" r:id="rId1" display="https://podminky.urs.cz/item/CS_URS_2025_01/417321313"/>
    <hyperlink ref="F107" r:id="rId2" display="https://podminky.urs.cz/item/CS_URS_2025_01/417351115"/>
    <hyperlink ref="F112" r:id="rId3" display="https://podminky.urs.cz/item/CS_URS_2025_01/417351116"/>
    <hyperlink ref="F115" r:id="rId4" display="https://podminky.urs.cz/item/CS_URS_2025_01/417361821"/>
    <hyperlink ref="F124" r:id="rId5" display="https://podminky.urs.cz/item/CS_URS_2025_01/977151123"/>
    <hyperlink ref="F129" r:id="rId6" display="https://podminky.urs.cz/item/CS_URS_2025_01/997013212"/>
    <hyperlink ref="F132" r:id="rId7" display="https://podminky.urs.cz/item/CS_URS_2025_01/997013219"/>
    <hyperlink ref="F135" r:id="rId8" display="https://podminky.urs.cz/item/CS_URS_2025_01/997013501"/>
    <hyperlink ref="F138" r:id="rId9" display="https://podminky.urs.cz/item/CS_URS_2025_01/997013509"/>
    <hyperlink ref="F142" r:id="rId10" display="https://podminky.urs.cz/item/CS_URS_2025_01/997013631"/>
    <hyperlink ref="F146" r:id="rId11" display="https://podminky.urs.cz/item/CS_URS_2025_01/998018002"/>
    <hyperlink ref="F154" r:id="rId12" display="https://podminky.urs.cz/item/CS_URS_2025_01/712300841"/>
    <hyperlink ref="F157" r:id="rId13" display="https://podminky.urs.cz/item/CS_URS_2025_01/712340832"/>
    <hyperlink ref="F162" r:id="rId14" display="https://podminky.urs.cz/item/CS_URS_2025_01/712341559"/>
    <hyperlink ref="F170" r:id="rId15" display="https://podminky.urs.cz/item/CS_URS_2025_01/712363003"/>
    <hyperlink ref="F173" r:id="rId16" display="https://podminky.urs.cz/item/CS_URS_2025_01/712363352"/>
    <hyperlink ref="F176" r:id="rId17" display="https://podminky.urs.cz/item/CS_URS_2025_01/712363353"/>
    <hyperlink ref="F180" r:id="rId18" display="https://podminky.urs.cz/item/CS_URS_2025_01/712363604"/>
    <hyperlink ref="F193" r:id="rId19" display="https://podminky.urs.cz/item/CS_URS_2025_01/712363605"/>
    <hyperlink ref="F197" r:id="rId20" display="https://podminky.urs.cz/item/CS_URS_2025_01/712363606"/>
    <hyperlink ref="F201" r:id="rId21" display="https://podminky.urs.cz/item/CS_URS_2025_01/712391171"/>
    <hyperlink ref="F207" r:id="rId22" display="https://podminky.urs.cz/item/CS_URS_2025_01/998712122"/>
    <hyperlink ref="F211" r:id="rId23" display="https://podminky.urs.cz/item/CS_URS_2025_01/713141137"/>
    <hyperlink ref="F221" r:id="rId24" display="https://podminky.urs.cz/item/CS_URS_2025_01/713141371"/>
    <hyperlink ref="F229" r:id="rId25" display="https://podminky.urs.cz/item/CS_URS_2025_01/713141391"/>
    <hyperlink ref="F242" r:id="rId26" display="https://podminky.urs.cz/item/CS_URS_2025_01/998713122"/>
    <hyperlink ref="F246" r:id="rId27" display="https://podminky.urs.cz/item/CS_URS_2025_01/721140917"/>
    <hyperlink ref="F249" r:id="rId28" display="https://podminky.urs.cz/item/CS_URS_2025_01/721141105"/>
    <hyperlink ref="F254" r:id="rId29" display="https://podminky.urs.cz/item/CS_URS_2025_01/721171916"/>
    <hyperlink ref="F257" r:id="rId30" display="https://podminky.urs.cz/item/CS_URS_2025_01/721173316"/>
    <hyperlink ref="F261" r:id="rId31" display="https://podminky.urs.cz/item/CS_URS_2025_01/721210823"/>
    <hyperlink ref="F264" r:id="rId32" display="https://podminky.urs.cz/item/CS_URS_2025_01/721233103"/>
    <hyperlink ref="F267" r:id="rId33" display="https://podminky.urs.cz/item/CS_URS_2025_01/721290111"/>
    <hyperlink ref="F270" r:id="rId34" display="https://podminky.urs.cz/item/CS_URS_2025_01/998721122"/>
    <hyperlink ref="F274" r:id="rId35" display="https://podminky.urs.cz/item/CS_URS_2025_01/762361311"/>
    <hyperlink ref="F278" r:id="rId36" display="https://podminky.urs.cz/item/CS_URS_2025_01/762395000"/>
    <hyperlink ref="F282" r:id="rId37" display="https://podminky.urs.cz/item/CS_URS_2025_01/998762122"/>
    <hyperlink ref="F286" r:id="rId38" display="https://podminky.urs.cz/item/CS_URS_2025_01/764002841"/>
    <hyperlink ref="F290" r:id="rId39" display="https://podminky.urs.cz/item/CS_URS_2025_01/764004861"/>
    <hyperlink ref="F293" r:id="rId40" display="https://podminky.urs.cz/item/CS_URS_2025_01/764011405"/>
    <hyperlink ref="F296" r:id="rId41" display="https://podminky.urs.cz/item/CS_URS_2025_01/764212636"/>
    <hyperlink ref="F299" r:id="rId42" display="https://podminky.urs.cz/item/CS_URS_2025_01/764306123"/>
    <hyperlink ref="F304" r:id="rId43" display="https://podminky.urs.cz/item/CS_URS_2025_01/764518623"/>
    <hyperlink ref="F310" r:id="rId44" display="https://podminky.urs.cz/item/CS_URS_2025_01/998764122"/>
    <hyperlink ref="F314" r:id="rId45" display="https://podminky.urs.cz/item/CS_URS_2025_01/HZS2162"/>
    <hyperlink ref="F319" r:id="rId46" display="https://podminky.urs.cz/item/CS_URS_2025_01/HZS22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92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ZATEPLENÍ FASÁD A STŘECHY TĚLOCVIČNY ZŠ Louny, Přemyslovců 2209</v>
      </c>
      <c r="F7" s="145"/>
      <c r="G7" s="145"/>
      <c r="H7" s="145"/>
      <c r="L7" s="23"/>
    </row>
    <row r="8" s="1" customFormat="1" ht="12" customHeight="1">
      <c r="B8" s="23"/>
      <c r="D8" s="145" t="s">
        <v>101</v>
      </c>
      <c r="L8" s="23"/>
    </row>
    <row r="9" s="2" customFormat="1" ht="16.5" customHeight="1">
      <c r="A9" s="41"/>
      <c r="B9" s="47"/>
      <c r="C9" s="41"/>
      <c r="D9" s="41"/>
      <c r="E9" s="146" t="s">
        <v>102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103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1552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36</v>
      </c>
      <c r="G14" s="41"/>
      <c r="H14" s="41"/>
      <c r="I14" s="145" t="s">
        <v>23</v>
      </c>
      <c r="J14" s="149" t="str">
        <f>'Rekapitulace stavby'!AN8</f>
        <v>7. 1. 2025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Město Louny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>28744632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RYSIK Design, s.r.o.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37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39</v>
      </c>
      <c r="E32" s="41"/>
      <c r="F32" s="41"/>
      <c r="G32" s="41"/>
      <c r="H32" s="41"/>
      <c r="I32" s="41"/>
      <c r="J32" s="156">
        <f>ROUND(J90,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41</v>
      </c>
      <c r="G34" s="41"/>
      <c r="H34" s="41"/>
      <c r="I34" s="157" t="s">
        <v>40</v>
      </c>
      <c r="J34" s="157" t="s">
        <v>42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43</v>
      </c>
      <c r="E35" s="145" t="s">
        <v>44</v>
      </c>
      <c r="F35" s="159">
        <f>ROUND((SUM(BE90:BE176)),  2)</f>
        <v>0</v>
      </c>
      <c r="G35" s="41"/>
      <c r="H35" s="41"/>
      <c r="I35" s="160">
        <v>0.20999999999999999</v>
      </c>
      <c r="J35" s="159">
        <f>ROUND(((SUM(BE90:BE176))*I35),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45</v>
      </c>
      <c r="F36" s="159">
        <f>ROUND((SUM(BF90:BF176)),  2)</f>
        <v>0</v>
      </c>
      <c r="G36" s="41"/>
      <c r="H36" s="41"/>
      <c r="I36" s="160">
        <v>0.12</v>
      </c>
      <c r="J36" s="159">
        <f>ROUND(((SUM(BF90:BF176))*I36),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ROUND((SUM(BG90:BG176)),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47</v>
      </c>
      <c r="F38" s="159">
        <f>ROUND((SUM(BH90:BH176)),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48</v>
      </c>
      <c r="F39" s="159">
        <f>ROUND((SUM(BI90:BI176)),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105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ZATEPLENÍ FASÁD A STŘECHY TĚLOCVIČNY ZŠ Louny, Přemyslovců 2209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102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103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1-3 - elektroinstalace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7. 1. 2025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Louny</v>
      </c>
      <c r="G58" s="43"/>
      <c r="H58" s="43"/>
      <c r="I58" s="35" t="s">
        <v>31</v>
      </c>
      <c r="J58" s="39" t="str">
        <f>E23</f>
        <v>RYSIK Design,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106</v>
      </c>
      <c r="D61" s="174"/>
      <c r="E61" s="174"/>
      <c r="F61" s="174"/>
      <c r="G61" s="174"/>
      <c r="H61" s="174"/>
      <c r="I61" s="174"/>
      <c r="J61" s="175" t="s">
        <v>107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71</v>
      </c>
      <c r="D63" s="43"/>
      <c r="E63" s="43"/>
      <c r="F63" s="43"/>
      <c r="G63" s="43"/>
      <c r="H63" s="43"/>
      <c r="I63" s="43"/>
      <c r="J63" s="105">
        <f>J90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108</v>
      </c>
    </row>
    <row r="64" s="9" customFormat="1" ht="24.96" customHeight="1">
      <c r="A64" s="9"/>
      <c r="B64" s="177"/>
      <c r="C64" s="178"/>
      <c r="D64" s="179" t="s">
        <v>1553</v>
      </c>
      <c r="E64" s="180"/>
      <c r="F64" s="180"/>
      <c r="G64" s="180"/>
      <c r="H64" s="180"/>
      <c r="I64" s="180"/>
      <c r="J64" s="181">
        <f>J91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9" customFormat="1" ht="24.96" customHeight="1">
      <c r="A65" s="9"/>
      <c r="B65" s="177"/>
      <c r="C65" s="178"/>
      <c r="D65" s="179" t="s">
        <v>1554</v>
      </c>
      <c r="E65" s="180"/>
      <c r="F65" s="180"/>
      <c r="G65" s="180"/>
      <c r="H65" s="180"/>
      <c r="I65" s="180"/>
      <c r="J65" s="181">
        <f>J127</f>
        <v>0</v>
      </c>
      <c r="K65" s="178"/>
      <c r="L65" s="182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9" customFormat="1" ht="24.96" customHeight="1">
      <c r="A66" s="9"/>
      <c r="B66" s="177"/>
      <c r="C66" s="178"/>
      <c r="D66" s="179" t="s">
        <v>1555</v>
      </c>
      <c r="E66" s="180"/>
      <c r="F66" s="180"/>
      <c r="G66" s="180"/>
      <c r="H66" s="180"/>
      <c r="I66" s="180"/>
      <c r="J66" s="181">
        <f>J132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9" customFormat="1" ht="24.96" customHeight="1">
      <c r="A67" s="9"/>
      <c r="B67" s="177"/>
      <c r="C67" s="178"/>
      <c r="D67" s="179" t="s">
        <v>1556</v>
      </c>
      <c r="E67" s="180"/>
      <c r="F67" s="180"/>
      <c r="G67" s="180"/>
      <c r="H67" s="180"/>
      <c r="I67" s="180"/>
      <c r="J67" s="181">
        <f>J141</f>
        <v>0</v>
      </c>
      <c r="K67" s="178"/>
      <c r="L67" s="182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s="9" customFormat="1" ht="24.96" customHeight="1">
      <c r="A68" s="9"/>
      <c r="B68" s="177"/>
      <c r="C68" s="178"/>
      <c r="D68" s="179" t="s">
        <v>1557</v>
      </c>
      <c r="E68" s="180"/>
      <c r="F68" s="180"/>
      <c r="G68" s="180"/>
      <c r="H68" s="180"/>
      <c r="I68" s="180"/>
      <c r="J68" s="181">
        <f>J162</f>
        <v>0</v>
      </c>
      <c r="K68" s="178"/>
      <c r="L68" s="182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</row>
    <row r="69" s="2" customFormat="1" ht="21.84" customHeight="1">
      <c r="A69" s="41"/>
      <c r="B69" s="42"/>
      <c r="C69" s="43"/>
      <c r="D69" s="43"/>
      <c r="E69" s="43"/>
      <c r="F69" s="43"/>
      <c r="G69" s="43"/>
      <c r="H69" s="43"/>
      <c r="I69" s="43"/>
      <c r="J69" s="43"/>
      <c r="K69" s="43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6.96" customHeight="1">
      <c r="A70" s="41"/>
      <c r="B70" s="62"/>
      <c r="C70" s="63"/>
      <c r="D70" s="63"/>
      <c r="E70" s="63"/>
      <c r="F70" s="63"/>
      <c r="G70" s="63"/>
      <c r="H70" s="63"/>
      <c r="I70" s="63"/>
      <c r="J70" s="63"/>
      <c r="K70" s="6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4" s="2" customFormat="1" ht="6.96" customHeight="1">
      <c r="A74" s="41"/>
      <c r="B74" s="64"/>
      <c r="C74" s="65"/>
      <c r="D74" s="65"/>
      <c r="E74" s="65"/>
      <c r="F74" s="65"/>
      <c r="G74" s="65"/>
      <c r="H74" s="65"/>
      <c r="I74" s="65"/>
      <c r="J74" s="65"/>
      <c r="K74" s="65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4.96" customHeight="1">
      <c r="A75" s="41"/>
      <c r="B75" s="42"/>
      <c r="C75" s="26" t="s">
        <v>127</v>
      </c>
      <c r="D75" s="43"/>
      <c r="E75" s="43"/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16</v>
      </c>
      <c r="D77" s="43"/>
      <c r="E77" s="43"/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26.25" customHeight="1">
      <c r="A78" s="41"/>
      <c r="B78" s="42"/>
      <c r="C78" s="43"/>
      <c r="D78" s="43"/>
      <c r="E78" s="172" t="str">
        <f>E7</f>
        <v>ZATEPLENÍ FASÁD A STŘECHY TĚLOCVIČNY ZŠ Louny, Přemyslovců 2209</v>
      </c>
      <c r="F78" s="35"/>
      <c r="G78" s="35"/>
      <c r="H78" s="35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1" customFormat="1" ht="12" customHeight="1">
      <c r="B79" s="24"/>
      <c r="C79" s="35" t="s">
        <v>101</v>
      </c>
      <c r="D79" s="25"/>
      <c r="E79" s="25"/>
      <c r="F79" s="25"/>
      <c r="G79" s="25"/>
      <c r="H79" s="25"/>
      <c r="I79" s="25"/>
      <c r="J79" s="25"/>
      <c r="K79" s="25"/>
      <c r="L79" s="23"/>
    </row>
    <row r="80" s="2" customFormat="1" ht="16.5" customHeight="1">
      <c r="A80" s="41"/>
      <c r="B80" s="42"/>
      <c r="C80" s="43"/>
      <c r="D80" s="43"/>
      <c r="E80" s="172" t="s">
        <v>102</v>
      </c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103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16.5" customHeight="1">
      <c r="A82" s="41"/>
      <c r="B82" s="42"/>
      <c r="C82" s="43"/>
      <c r="D82" s="43"/>
      <c r="E82" s="72" t="str">
        <f>E11</f>
        <v>1-3 - elektroinstalace</v>
      </c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6.96" customHeight="1">
      <c r="A83" s="41"/>
      <c r="B83" s="42"/>
      <c r="C83" s="43"/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2" customHeight="1">
      <c r="A84" s="41"/>
      <c r="B84" s="42"/>
      <c r="C84" s="35" t="s">
        <v>21</v>
      </c>
      <c r="D84" s="43"/>
      <c r="E84" s="43"/>
      <c r="F84" s="30" t="str">
        <f>F14</f>
        <v xml:space="preserve"> </v>
      </c>
      <c r="G84" s="43"/>
      <c r="H84" s="43"/>
      <c r="I84" s="35" t="s">
        <v>23</v>
      </c>
      <c r="J84" s="75" t="str">
        <f>IF(J14="","",J14)</f>
        <v>7. 1. 2025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5.15" customHeight="1">
      <c r="A86" s="41"/>
      <c r="B86" s="42"/>
      <c r="C86" s="35" t="s">
        <v>25</v>
      </c>
      <c r="D86" s="43"/>
      <c r="E86" s="43"/>
      <c r="F86" s="30" t="str">
        <f>E17</f>
        <v>Město Louny</v>
      </c>
      <c r="G86" s="43"/>
      <c r="H86" s="43"/>
      <c r="I86" s="35" t="s">
        <v>31</v>
      </c>
      <c r="J86" s="39" t="str">
        <f>E23</f>
        <v>RYSIK Design, s.r.o.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15.15" customHeight="1">
      <c r="A87" s="41"/>
      <c r="B87" s="42"/>
      <c r="C87" s="35" t="s">
        <v>29</v>
      </c>
      <c r="D87" s="43"/>
      <c r="E87" s="43"/>
      <c r="F87" s="30" t="str">
        <f>IF(E20="","",E20)</f>
        <v>Vyplň údaj</v>
      </c>
      <c r="G87" s="43"/>
      <c r="H87" s="43"/>
      <c r="I87" s="35" t="s">
        <v>35</v>
      </c>
      <c r="J87" s="39" t="str">
        <f>E26</f>
        <v xml:space="preserve"> </v>
      </c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0.32" customHeight="1">
      <c r="A88" s="41"/>
      <c r="B88" s="42"/>
      <c r="C88" s="43"/>
      <c r="D88" s="43"/>
      <c r="E88" s="43"/>
      <c r="F88" s="43"/>
      <c r="G88" s="43"/>
      <c r="H88" s="43"/>
      <c r="I88" s="43"/>
      <c r="J88" s="43"/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11" customFormat="1" ht="29.28" customHeight="1">
      <c r="A89" s="188"/>
      <c r="B89" s="189"/>
      <c r="C89" s="190" t="s">
        <v>128</v>
      </c>
      <c r="D89" s="191" t="s">
        <v>58</v>
      </c>
      <c r="E89" s="191" t="s">
        <v>54</v>
      </c>
      <c r="F89" s="191" t="s">
        <v>55</v>
      </c>
      <c r="G89" s="191" t="s">
        <v>129</v>
      </c>
      <c r="H89" s="191" t="s">
        <v>130</v>
      </c>
      <c r="I89" s="191" t="s">
        <v>131</v>
      </c>
      <c r="J89" s="191" t="s">
        <v>107</v>
      </c>
      <c r="K89" s="192" t="s">
        <v>132</v>
      </c>
      <c r="L89" s="193"/>
      <c r="M89" s="95" t="s">
        <v>19</v>
      </c>
      <c r="N89" s="96" t="s">
        <v>43</v>
      </c>
      <c r="O89" s="96" t="s">
        <v>133</v>
      </c>
      <c r="P89" s="96" t="s">
        <v>134</v>
      </c>
      <c r="Q89" s="96" t="s">
        <v>135</v>
      </c>
      <c r="R89" s="96" t="s">
        <v>136</v>
      </c>
      <c r="S89" s="96" t="s">
        <v>137</v>
      </c>
      <c r="T89" s="97" t="s">
        <v>138</v>
      </c>
      <c r="U89" s="188"/>
      <c r="V89" s="188"/>
      <c r="W89" s="188"/>
      <c r="X89" s="188"/>
      <c r="Y89" s="188"/>
      <c r="Z89" s="188"/>
      <c r="AA89" s="188"/>
      <c r="AB89" s="188"/>
      <c r="AC89" s="188"/>
      <c r="AD89" s="188"/>
      <c r="AE89" s="188"/>
    </row>
    <row r="90" s="2" customFormat="1" ht="22.8" customHeight="1">
      <c r="A90" s="41"/>
      <c r="B90" s="42"/>
      <c r="C90" s="102" t="s">
        <v>139</v>
      </c>
      <c r="D90" s="43"/>
      <c r="E90" s="43"/>
      <c r="F90" s="43"/>
      <c r="G90" s="43"/>
      <c r="H90" s="43"/>
      <c r="I90" s="43"/>
      <c r="J90" s="194">
        <f>BK90</f>
        <v>0</v>
      </c>
      <c r="K90" s="43"/>
      <c r="L90" s="47"/>
      <c r="M90" s="98"/>
      <c r="N90" s="195"/>
      <c r="O90" s="99"/>
      <c r="P90" s="196">
        <f>P91+P127+P132+P141+P162</f>
        <v>0</v>
      </c>
      <c r="Q90" s="99"/>
      <c r="R90" s="196">
        <f>R91+R127+R132+R141+R162</f>
        <v>0</v>
      </c>
      <c r="S90" s="99"/>
      <c r="T90" s="197">
        <f>T91+T127+T132+T141+T162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72</v>
      </c>
      <c r="AU90" s="20" t="s">
        <v>108</v>
      </c>
      <c r="BK90" s="198">
        <f>BK91+BK127+BK132+BK141+BK162</f>
        <v>0</v>
      </c>
    </row>
    <row r="91" s="12" customFormat="1" ht="25.92" customHeight="1">
      <c r="A91" s="12"/>
      <c r="B91" s="199"/>
      <c r="C91" s="200"/>
      <c r="D91" s="201" t="s">
        <v>72</v>
      </c>
      <c r="E91" s="202" t="s">
        <v>1558</v>
      </c>
      <c r="F91" s="202" t="s">
        <v>1559</v>
      </c>
      <c r="G91" s="200"/>
      <c r="H91" s="200"/>
      <c r="I91" s="203"/>
      <c r="J91" s="204">
        <f>BK91</f>
        <v>0</v>
      </c>
      <c r="K91" s="200"/>
      <c r="L91" s="205"/>
      <c r="M91" s="206"/>
      <c r="N91" s="207"/>
      <c r="O91" s="207"/>
      <c r="P91" s="208">
        <f>SUM(P92:P126)</f>
        <v>0</v>
      </c>
      <c r="Q91" s="207"/>
      <c r="R91" s="208">
        <f>SUM(R92:R126)</f>
        <v>0</v>
      </c>
      <c r="S91" s="207"/>
      <c r="T91" s="209">
        <f>SUM(T92:T126)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10" t="s">
        <v>77</v>
      </c>
      <c r="AT91" s="211" t="s">
        <v>72</v>
      </c>
      <c r="AU91" s="211" t="s">
        <v>73</v>
      </c>
      <c r="AY91" s="210" t="s">
        <v>142</v>
      </c>
      <c r="BK91" s="212">
        <f>SUM(BK92:BK126)</f>
        <v>0</v>
      </c>
    </row>
    <row r="92" s="2" customFormat="1" ht="24.15" customHeight="1">
      <c r="A92" s="41"/>
      <c r="B92" s="42"/>
      <c r="C92" s="215" t="s">
        <v>77</v>
      </c>
      <c r="D92" s="215" t="s">
        <v>144</v>
      </c>
      <c r="E92" s="216" t="s">
        <v>1560</v>
      </c>
      <c r="F92" s="217" t="s">
        <v>1561</v>
      </c>
      <c r="G92" s="218" t="s">
        <v>163</v>
      </c>
      <c r="H92" s="219">
        <v>120</v>
      </c>
      <c r="I92" s="220"/>
      <c r="J92" s="221">
        <f>ROUND(I92*H92,2)</f>
        <v>0</v>
      </c>
      <c r="K92" s="217" t="s">
        <v>19</v>
      </c>
      <c r="L92" s="47"/>
      <c r="M92" s="222" t="s">
        <v>19</v>
      </c>
      <c r="N92" s="223" t="s">
        <v>44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149</v>
      </c>
      <c r="AT92" s="226" t="s">
        <v>144</v>
      </c>
      <c r="AU92" s="226" t="s">
        <v>77</v>
      </c>
      <c r="AY92" s="20" t="s">
        <v>142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77</v>
      </c>
      <c r="BK92" s="227">
        <f>ROUND(I92*H92,2)</f>
        <v>0</v>
      </c>
      <c r="BL92" s="20" t="s">
        <v>149</v>
      </c>
      <c r="BM92" s="226" t="s">
        <v>81</v>
      </c>
    </row>
    <row r="93" s="2" customFormat="1">
      <c r="A93" s="41"/>
      <c r="B93" s="42"/>
      <c r="C93" s="43"/>
      <c r="D93" s="228" t="s">
        <v>151</v>
      </c>
      <c r="E93" s="43"/>
      <c r="F93" s="229" t="s">
        <v>1561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151</v>
      </c>
      <c r="AU93" s="20" t="s">
        <v>77</v>
      </c>
    </row>
    <row r="94" s="2" customFormat="1" ht="24.15" customHeight="1">
      <c r="A94" s="41"/>
      <c r="B94" s="42"/>
      <c r="C94" s="215" t="s">
        <v>81</v>
      </c>
      <c r="D94" s="215" t="s">
        <v>144</v>
      </c>
      <c r="E94" s="216" t="s">
        <v>1562</v>
      </c>
      <c r="F94" s="217" t="s">
        <v>1563</v>
      </c>
      <c r="G94" s="218" t="s">
        <v>163</v>
      </c>
      <c r="H94" s="219">
        <v>55</v>
      </c>
      <c r="I94" s="220"/>
      <c r="J94" s="221">
        <f>ROUND(I94*H94,2)</f>
        <v>0</v>
      </c>
      <c r="K94" s="217" t="s">
        <v>19</v>
      </c>
      <c r="L94" s="47"/>
      <c r="M94" s="222" t="s">
        <v>19</v>
      </c>
      <c r="N94" s="223" t="s">
        <v>44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149</v>
      </c>
      <c r="AT94" s="226" t="s">
        <v>144</v>
      </c>
      <c r="AU94" s="226" t="s">
        <v>77</v>
      </c>
      <c r="AY94" s="20" t="s">
        <v>142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77</v>
      </c>
      <c r="BK94" s="227">
        <f>ROUND(I94*H94,2)</f>
        <v>0</v>
      </c>
      <c r="BL94" s="20" t="s">
        <v>149</v>
      </c>
      <c r="BM94" s="226" t="s">
        <v>149</v>
      </c>
    </row>
    <row r="95" s="2" customFormat="1">
      <c r="A95" s="41"/>
      <c r="B95" s="42"/>
      <c r="C95" s="43"/>
      <c r="D95" s="228" t="s">
        <v>151</v>
      </c>
      <c r="E95" s="43"/>
      <c r="F95" s="229" t="s">
        <v>1563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151</v>
      </c>
      <c r="AU95" s="20" t="s">
        <v>77</v>
      </c>
    </row>
    <row r="96" s="2" customFormat="1" ht="37.8" customHeight="1">
      <c r="A96" s="41"/>
      <c r="B96" s="42"/>
      <c r="C96" s="215" t="s">
        <v>160</v>
      </c>
      <c r="D96" s="215" t="s">
        <v>144</v>
      </c>
      <c r="E96" s="216" t="s">
        <v>1564</v>
      </c>
      <c r="F96" s="217" t="s">
        <v>1565</v>
      </c>
      <c r="G96" s="218" t="s">
        <v>1566</v>
      </c>
      <c r="H96" s="219">
        <v>20</v>
      </c>
      <c r="I96" s="220"/>
      <c r="J96" s="221">
        <f>ROUND(I96*H96,2)</f>
        <v>0</v>
      </c>
      <c r="K96" s="217" t="s">
        <v>19</v>
      </c>
      <c r="L96" s="47"/>
      <c r="M96" s="222" t="s">
        <v>19</v>
      </c>
      <c r="N96" s="223" t="s">
        <v>44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149</v>
      </c>
      <c r="AT96" s="226" t="s">
        <v>144</v>
      </c>
      <c r="AU96" s="226" t="s">
        <v>77</v>
      </c>
      <c r="AY96" s="20" t="s">
        <v>142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77</v>
      </c>
      <c r="BK96" s="227">
        <f>ROUND(I96*H96,2)</f>
        <v>0</v>
      </c>
      <c r="BL96" s="20" t="s">
        <v>149</v>
      </c>
      <c r="BM96" s="226" t="s">
        <v>185</v>
      </c>
    </row>
    <row r="97" s="2" customFormat="1">
      <c r="A97" s="41"/>
      <c r="B97" s="42"/>
      <c r="C97" s="43"/>
      <c r="D97" s="228" t="s">
        <v>151</v>
      </c>
      <c r="E97" s="43"/>
      <c r="F97" s="229" t="s">
        <v>1565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151</v>
      </c>
      <c r="AU97" s="20" t="s">
        <v>77</v>
      </c>
    </row>
    <row r="98" s="2" customFormat="1" ht="24.15" customHeight="1">
      <c r="A98" s="41"/>
      <c r="B98" s="42"/>
      <c r="C98" s="215" t="s">
        <v>149</v>
      </c>
      <c r="D98" s="215" t="s">
        <v>144</v>
      </c>
      <c r="E98" s="216" t="s">
        <v>1567</v>
      </c>
      <c r="F98" s="217" t="s">
        <v>1568</v>
      </c>
      <c r="G98" s="218" t="s">
        <v>1566</v>
      </c>
      <c r="H98" s="219">
        <v>20</v>
      </c>
      <c r="I98" s="220"/>
      <c r="J98" s="221">
        <f>ROUND(I98*H98,2)</f>
        <v>0</v>
      </c>
      <c r="K98" s="217" t="s">
        <v>19</v>
      </c>
      <c r="L98" s="47"/>
      <c r="M98" s="222" t="s">
        <v>19</v>
      </c>
      <c r="N98" s="223" t="s">
        <v>44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149</v>
      </c>
      <c r="AT98" s="226" t="s">
        <v>144</v>
      </c>
      <c r="AU98" s="226" t="s">
        <v>77</v>
      </c>
      <c r="AY98" s="20" t="s">
        <v>142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77</v>
      </c>
      <c r="BK98" s="227">
        <f>ROUND(I98*H98,2)</f>
        <v>0</v>
      </c>
      <c r="BL98" s="20" t="s">
        <v>149</v>
      </c>
      <c r="BM98" s="226" t="s">
        <v>198</v>
      </c>
    </row>
    <row r="99" s="2" customFormat="1">
      <c r="A99" s="41"/>
      <c r="B99" s="42"/>
      <c r="C99" s="43"/>
      <c r="D99" s="228" t="s">
        <v>151</v>
      </c>
      <c r="E99" s="43"/>
      <c r="F99" s="229" t="s">
        <v>1568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151</v>
      </c>
      <c r="AU99" s="20" t="s">
        <v>77</v>
      </c>
    </row>
    <row r="100" s="2" customFormat="1" ht="33" customHeight="1">
      <c r="A100" s="41"/>
      <c r="B100" s="42"/>
      <c r="C100" s="215" t="s">
        <v>179</v>
      </c>
      <c r="D100" s="215" t="s">
        <v>144</v>
      </c>
      <c r="E100" s="216" t="s">
        <v>1569</v>
      </c>
      <c r="F100" s="217" t="s">
        <v>1570</v>
      </c>
      <c r="G100" s="218" t="s">
        <v>1566</v>
      </c>
      <c r="H100" s="219">
        <v>25</v>
      </c>
      <c r="I100" s="220"/>
      <c r="J100" s="221">
        <f>ROUND(I100*H100,2)</f>
        <v>0</v>
      </c>
      <c r="K100" s="217" t="s">
        <v>19</v>
      </c>
      <c r="L100" s="47"/>
      <c r="M100" s="222" t="s">
        <v>19</v>
      </c>
      <c r="N100" s="223" t="s">
        <v>44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149</v>
      </c>
      <c r="AT100" s="226" t="s">
        <v>144</v>
      </c>
      <c r="AU100" s="226" t="s">
        <v>77</v>
      </c>
      <c r="AY100" s="20" t="s">
        <v>142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77</v>
      </c>
      <c r="BK100" s="227">
        <f>ROUND(I100*H100,2)</f>
        <v>0</v>
      </c>
      <c r="BL100" s="20" t="s">
        <v>149</v>
      </c>
      <c r="BM100" s="226" t="s">
        <v>211</v>
      </c>
    </row>
    <row r="101" s="2" customFormat="1">
      <c r="A101" s="41"/>
      <c r="B101" s="42"/>
      <c r="C101" s="43"/>
      <c r="D101" s="228" t="s">
        <v>151</v>
      </c>
      <c r="E101" s="43"/>
      <c r="F101" s="229" t="s">
        <v>1570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151</v>
      </c>
      <c r="AU101" s="20" t="s">
        <v>77</v>
      </c>
    </row>
    <row r="102" s="2" customFormat="1" ht="37.8" customHeight="1">
      <c r="A102" s="41"/>
      <c r="B102" s="42"/>
      <c r="C102" s="215" t="s">
        <v>185</v>
      </c>
      <c r="D102" s="215" t="s">
        <v>144</v>
      </c>
      <c r="E102" s="216" t="s">
        <v>1571</v>
      </c>
      <c r="F102" s="217" t="s">
        <v>1572</v>
      </c>
      <c r="G102" s="218" t="s">
        <v>163</v>
      </c>
      <c r="H102" s="219">
        <v>15</v>
      </c>
      <c r="I102" s="220"/>
      <c r="J102" s="221">
        <f>ROUND(I102*H102,2)</f>
        <v>0</v>
      </c>
      <c r="K102" s="217" t="s">
        <v>19</v>
      </c>
      <c r="L102" s="47"/>
      <c r="M102" s="222" t="s">
        <v>19</v>
      </c>
      <c r="N102" s="223" t="s">
        <v>44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149</v>
      </c>
      <c r="AT102" s="226" t="s">
        <v>144</v>
      </c>
      <c r="AU102" s="226" t="s">
        <v>77</v>
      </c>
      <c r="AY102" s="20" t="s">
        <v>142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77</v>
      </c>
      <c r="BK102" s="227">
        <f>ROUND(I102*H102,2)</f>
        <v>0</v>
      </c>
      <c r="BL102" s="20" t="s">
        <v>149</v>
      </c>
      <c r="BM102" s="226" t="s">
        <v>8</v>
      </c>
    </row>
    <row r="103" s="2" customFormat="1">
      <c r="A103" s="41"/>
      <c r="B103" s="42"/>
      <c r="C103" s="43"/>
      <c r="D103" s="228" t="s">
        <v>151</v>
      </c>
      <c r="E103" s="43"/>
      <c r="F103" s="229" t="s">
        <v>1572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151</v>
      </c>
      <c r="AU103" s="20" t="s">
        <v>77</v>
      </c>
    </row>
    <row r="104" s="2" customFormat="1" ht="37.8" customHeight="1">
      <c r="A104" s="41"/>
      <c r="B104" s="42"/>
      <c r="C104" s="215" t="s">
        <v>192</v>
      </c>
      <c r="D104" s="215" t="s">
        <v>144</v>
      </c>
      <c r="E104" s="216" t="s">
        <v>1573</v>
      </c>
      <c r="F104" s="217" t="s">
        <v>1574</v>
      </c>
      <c r="G104" s="218" t="s">
        <v>163</v>
      </c>
      <c r="H104" s="219">
        <v>120</v>
      </c>
      <c r="I104" s="220"/>
      <c r="J104" s="221">
        <f>ROUND(I104*H104,2)</f>
        <v>0</v>
      </c>
      <c r="K104" s="217" t="s">
        <v>19</v>
      </c>
      <c r="L104" s="47"/>
      <c r="M104" s="222" t="s">
        <v>19</v>
      </c>
      <c r="N104" s="223" t="s">
        <v>44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149</v>
      </c>
      <c r="AT104" s="226" t="s">
        <v>144</v>
      </c>
      <c r="AU104" s="226" t="s">
        <v>77</v>
      </c>
      <c r="AY104" s="20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77</v>
      </c>
      <c r="BK104" s="227">
        <f>ROUND(I104*H104,2)</f>
        <v>0</v>
      </c>
      <c r="BL104" s="20" t="s">
        <v>149</v>
      </c>
      <c r="BM104" s="226" t="s">
        <v>235</v>
      </c>
    </row>
    <row r="105" s="2" customFormat="1">
      <c r="A105" s="41"/>
      <c r="B105" s="42"/>
      <c r="C105" s="43"/>
      <c r="D105" s="228" t="s">
        <v>151</v>
      </c>
      <c r="E105" s="43"/>
      <c r="F105" s="229" t="s">
        <v>1574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151</v>
      </c>
      <c r="AU105" s="20" t="s">
        <v>77</v>
      </c>
    </row>
    <row r="106" s="2" customFormat="1" ht="37.8" customHeight="1">
      <c r="A106" s="41"/>
      <c r="B106" s="42"/>
      <c r="C106" s="215" t="s">
        <v>198</v>
      </c>
      <c r="D106" s="215" t="s">
        <v>144</v>
      </c>
      <c r="E106" s="216" t="s">
        <v>1575</v>
      </c>
      <c r="F106" s="217" t="s">
        <v>1576</v>
      </c>
      <c r="G106" s="218" t="s">
        <v>163</v>
      </c>
      <c r="H106" s="219">
        <v>240</v>
      </c>
      <c r="I106" s="220"/>
      <c r="J106" s="221">
        <f>ROUND(I106*H106,2)</f>
        <v>0</v>
      </c>
      <c r="K106" s="217" t="s">
        <v>19</v>
      </c>
      <c r="L106" s="47"/>
      <c r="M106" s="222" t="s">
        <v>19</v>
      </c>
      <c r="N106" s="223" t="s">
        <v>44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149</v>
      </c>
      <c r="AT106" s="226" t="s">
        <v>144</v>
      </c>
      <c r="AU106" s="226" t="s">
        <v>77</v>
      </c>
      <c r="AY106" s="20" t="s">
        <v>142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77</v>
      </c>
      <c r="BK106" s="227">
        <f>ROUND(I106*H106,2)</f>
        <v>0</v>
      </c>
      <c r="BL106" s="20" t="s">
        <v>149</v>
      </c>
      <c r="BM106" s="226" t="s">
        <v>249</v>
      </c>
    </row>
    <row r="107" s="2" customFormat="1">
      <c r="A107" s="41"/>
      <c r="B107" s="42"/>
      <c r="C107" s="43"/>
      <c r="D107" s="228" t="s">
        <v>151</v>
      </c>
      <c r="E107" s="43"/>
      <c r="F107" s="229" t="s">
        <v>1576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151</v>
      </c>
      <c r="AU107" s="20" t="s">
        <v>77</v>
      </c>
    </row>
    <row r="108" s="2" customFormat="1" ht="37.8" customHeight="1">
      <c r="A108" s="41"/>
      <c r="B108" s="42"/>
      <c r="C108" s="215" t="s">
        <v>203</v>
      </c>
      <c r="D108" s="215" t="s">
        <v>144</v>
      </c>
      <c r="E108" s="216" t="s">
        <v>1577</v>
      </c>
      <c r="F108" s="217" t="s">
        <v>1578</v>
      </c>
      <c r="G108" s="218" t="s">
        <v>163</v>
      </c>
      <c r="H108" s="219">
        <v>50</v>
      </c>
      <c r="I108" s="220"/>
      <c r="J108" s="221">
        <f>ROUND(I108*H108,2)</f>
        <v>0</v>
      </c>
      <c r="K108" s="217" t="s">
        <v>19</v>
      </c>
      <c r="L108" s="47"/>
      <c r="M108" s="222" t="s">
        <v>19</v>
      </c>
      <c r="N108" s="223" t="s">
        <v>44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149</v>
      </c>
      <c r="AT108" s="226" t="s">
        <v>144</v>
      </c>
      <c r="AU108" s="226" t="s">
        <v>77</v>
      </c>
      <c r="AY108" s="20" t="s">
        <v>142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77</v>
      </c>
      <c r="BK108" s="227">
        <f>ROUND(I108*H108,2)</f>
        <v>0</v>
      </c>
      <c r="BL108" s="20" t="s">
        <v>149</v>
      </c>
      <c r="BM108" s="226" t="s">
        <v>264</v>
      </c>
    </row>
    <row r="109" s="2" customFormat="1">
      <c r="A109" s="41"/>
      <c r="B109" s="42"/>
      <c r="C109" s="43"/>
      <c r="D109" s="228" t="s">
        <v>151</v>
      </c>
      <c r="E109" s="43"/>
      <c r="F109" s="229" t="s">
        <v>1578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151</v>
      </c>
      <c r="AU109" s="20" t="s">
        <v>77</v>
      </c>
    </row>
    <row r="110" s="2" customFormat="1" ht="24.15" customHeight="1">
      <c r="A110" s="41"/>
      <c r="B110" s="42"/>
      <c r="C110" s="215" t="s">
        <v>211</v>
      </c>
      <c r="D110" s="215" t="s">
        <v>144</v>
      </c>
      <c r="E110" s="216" t="s">
        <v>1579</v>
      </c>
      <c r="F110" s="217" t="s">
        <v>1580</v>
      </c>
      <c r="G110" s="218" t="s">
        <v>1566</v>
      </c>
      <c r="H110" s="219">
        <v>6</v>
      </c>
      <c r="I110" s="220"/>
      <c r="J110" s="221">
        <f>ROUND(I110*H110,2)</f>
        <v>0</v>
      </c>
      <c r="K110" s="217" t="s">
        <v>19</v>
      </c>
      <c r="L110" s="47"/>
      <c r="M110" s="222" t="s">
        <v>19</v>
      </c>
      <c r="N110" s="223" t="s">
        <v>44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149</v>
      </c>
      <c r="AT110" s="226" t="s">
        <v>144</v>
      </c>
      <c r="AU110" s="226" t="s">
        <v>77</v>
      </c>
      <c r="AY110" s="20" t="s">
        <v>142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77</v>
      </c>
      <c r="BK110" s="227">
        <f>ROUND(I110*H110,2)</f>
        <v>0</v>
      </c>
      <c r="BL110" s="20" t="s">
        <v>149</v>
      </c>
      <c r="BM110" s="226" t="s">
        <v>282</v>
      </c>
    </row>
    <row r="111" s="2" customFormat="1">
      <c r="A111" s="41"/>
      <c r="B111" s="42"/>
      <c r="C111" s="43"/>
      <c r="D111" s="228" t="s">
        <v>151</v>
      </c>
      <c r="E111" s="43"/>
      <c r="F111" s="229" t="s">
        <v>1580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151</v>
      </c>
      <c r="AU111" s="20" t="s">
        <v>77</v>
      </c>
    </row>
    <row r="112" s="2" customFormat="1" ht="33" customHeight="1">
      <c r="A112" s="41"/>
      <c r="B112" s="42"/>
      <c r="C112" s="215" t="s">
        <v>217</v>
      </c>
      <c r="D112" s="215" t="s">
        <v>144</v>
      </c>
      <c r="E112" s="216" t="s">
        <v>1581</v>
      </c>
      <c r="F112" s="217" t="s">
        <v>1582</v>
      </c>
      <c r="G112" s="218" t="s">
        <v>1566</v>
      </c>
      <c r="H112" s="219">
        <v>1</v>
      </c>
      <c r="I112" s="220"/>
      <c r="J112" s="221">
        <f>ROUND(I112*H112,2)</f>
        <v>0</v>
      </c>
      <c r="K112" s="217" t="s">
        <v>19</v>
      </c>
      <c r="L112" s="47"/>
      <c r="M112" s="222" t="s">
        <v>19</v>
      </c>
      <c r="N112" s="223" t="s">
        <v>44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149</v>
      </c>
      <c r="AT112" s="226" t="s">
        <v>144</v>
      </c>
      <c r="AU112" s="226" t="s">
        <v>77</v>
      </c>
      <c r="AY112" s="20" t="s">
        <v>142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77</v>
      </c>
      <c r="BK112" s="227">
        <f>ROUND(I112*H112,2)</f>
        <v>0</v>
      </c>
      <c r="BL112" s="20" t="s">
        <v>149</v>
      </c>
      <c r="BM112" s="226" t="s">
        <v>297</v>
      </c>
    </row>
    <row r="113" s="2" customFormat="1">
      <c r="A113" s="41"/>
      <c r="B113" s="42"/>
      <c r="C113" s="43"/>
      <c r="D113" s="228" t="s">
        <v>151</v>
      </c>
      <c r="E113" s="43"/>
      <c r="F113" s="229" t="s">
        <v>1582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151</v>
      </c>
      <c r="AU113" s="20" t="s">
        <v>77</v>
      </c>
    </row>
    <row r="114" s="2" customFormat="1" ht="44.25" customHeight="1">
      <c r="A114" s="41"/>
      <c r="B114" s="42"/>
      <c r="C114" s="215" t="s">
        <v>8</v>
      </c>
      <c r="D114" s="215" t="s">
        <v>144</v>
      </c>
      <c r="E114" s="216" t="s">
        <v>1583</v>
      </c>
      <c r="F114" s="217" t="s">
        <v>1584</v>
      </c>
      <c r="G114" s="218" t="s">
        <v>1566</v>
      </c>
      <c r="H114" s="219">
        <v>4</v>
      </c>
      <c r="I114" s="220"/>
      <c r="J114" s="221">
        <f>ROUND(I114*H114,2)</f>
        <v>0</v>
      </c>
      <c r="K114" s="217" t="s">
        <v>19</v>
      </c>
      <c r="L114" s="47"/>
      <c r="M114" s="222" t="s">
        <v>19</v>
      </c>
      <c r="N114" s="223" t="s">
        <v>44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149</v>
      </c>
      <c r="AT114" s="226" t="s">
        <v>144</v>
      </c>
      <c r="AU114" s="226" t="s">
        <v>77</v>
      </c>
      <c r="AY114" s="20" t="s">
        <v>142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77</v>
      </c>
      <c r="BK114" s="227">
        <f>ROUND(I114*H114,2)</f>
        <v>0</v>
      </c>
      <c r="BL114" s="20" t="s">
        <v>149</v>
      </c>
      <c r="BM114" s="226" t="s">
        <v>314</v>
      </c>
    </row>
    <row r="115" s="2" customFormat="1">
      <c r="A115" s="41"/>
      <c r="B115" s="42"/>
      <c r="C115" s="43"/>
      <c r="D115" s="228" t="s">
        <v>151</v>
      </c>
      <c r="E115" s="43"/>
      <c r="F115" s="229" t="s">
        <v>1584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151</v>
      </c>
      <c r="AU115" s="20" t="s">
        <v>77</v>
      </c>
    </row>
    <row r="116" s="2" customFormat="1" ht="37.8" customHeight="1">
      <c r="A116" s="41"/>
      <c r="B116" s="42"/>
      <c r="C116" s="215" t="s">
        <v>229</v>
      </c>
      <c r="D116" s="215" t="s">
        <v>144</v>
      </c>
      <c r="E116" s="216" t="s">
        <v>1585</v>
      </c>
      <c r="F116" s="217" t="s">
        <v>1586</v>
      </c>
      <c r="G116" s="218" t="s">
        <v>1566</v>
      </c>
      <c r="H116" s="219">
        <v>1</v>
      </c>
      <c r="I116" s="220"/>
      <c r="J116" s="221">
        <f>ROUND(I116*H116,2)</f>
        <v>0</v>
      </c>
      <c r="K116" s="217" t="s">
        <v>19</v>
      </c>
      <c r="L116" s="47"/>
      <c r="M116" s="222" t="s">
        <v>19</v>
      </c>
      <c r="N116" s="223" t="s">
        <v>44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149</v>
      </c>
      <c r="AT116" s="226" t="s">
        <v>144</v>
      </c>
      <c r="AU116" s="226" t="s">
        <v>77</v>
      </c>
      <c r="AY116" s="20" t="s">
        <v>142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77</v>
      </c>
      <c r="BK116" s="227">
        <f>ROUND(I116*H116,2)</f>
        <v>0</v>
      </c>
      <c r="BL116" s="20" t="s">
        <v>149</v>
      </c>
      <c r="BM116" s="226" t="s">
        <v>329</v>
      </c>
    </row>
    <row r="117" s="2" customFormat="1">
      <c r="A117" s="41"/>
      <c r="B117" s="42"/>
      <c r="C117" s="43"/>
      <c r="D117" s="228" t="s">
        <v>151</v>
      </c>
      <c r="E117" s="43"/>
      <c r="F117" s="229" t="s">
        <v>1587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151</v>
      </c>
      <c r="AU117" s="20" t="s">
        <v>77</v>
      </c>
    </row>
    <row r="118" s="2" customFormat="1" ht="33" customHeight="1">
      <c r="A118" s="41"/>
      <c r="B118" s="42"/>
      <c r="C118" s="215" t="s">
        <v>235</v>
      </c>
      <c r="D118" s="215" t="s">
        <v>144</v>
      </c>
      <c r="E118" s="216" t="s">
        <v>1588</v>
      </c>
      <c r="F118" s="217" t="s">
        <v>1589</v>
      </c>
      <c r="G118" s="218" t="s">
        <v>1566</v>
      </c>
      <c r="H118" s="219">
        <v>16</v>
      </c>
      <c r="I118" s="220"/>
      <c r="J118" s="221">
        <f>ROUND(I118*H118,2)</f>
        <v>0</v>
      </c>
      <c r="K118" s="217" t="s">
        <v>19</v>
      </c>
      <c r="L118" s="47"/>
      <c r="M118" s="222" t="s">
        <v>19</v>
      </c>
      <c r="N118" s="223" t="s">
        <v>44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149</v>
      </c>
      <c r="AT118" s="226" t="s">
        <v>144</v>
      </c>
      <c r="AU118" s="226" t="s">
        <v>77</v>
      </c>
      <c r="AY118" s="20" t="s">
        <v>142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77</v>
      </c>
      <c r="BK118" s="227">
        <f>ROUND(I118*H118,2)</f>
        <v>0</v>
      </c>
      <c r="BL118" s="20" t="s">
        <v>149</v>
      </c>
      <c r="BM118" s="226" t="s">
        <v>341</v>
      </c>
    </row>
    <row r="119" s="2" customFormat="1">
      <c r="A119" s="41"/>
      <c r="B119" s="42"/>
      <c r="C119" s="43"/>
      <c r="D119" s="228" t="s">
        <v>151</v>
      </c>
      <c r="E119" s="43"/>
      <c r="F119" s="229" t="s">
        <v>1589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151</v>
      </c>
      <c r="AU119" s="20" t="s">
        <v>77</v>
      </c>
    </row>
    <row r="120" s="2" customFormat="1">
      <c r="A120" s="41"/>
      <c r="B120" s="42"/>
      <c r="C120" s="43"/>
      <c r="D120" s="228" t="s">
        <v>270</v>
      </c>
      <c r="E120" s="43"/>
      <c r="F120" s="277" t="s">
        <v>1590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270</v>
      </c>
      <c r="AU120" s="20" t="s">
        <v>77</v>
      </c>
    </row>
    <row r="121" s="2" customFormat="1" ht="16.5" customHeight="1">
      <c r="A121" s="41"/>
      <c r="B121" s="42"/>
      <c r="C121" s="267" t="s">
        <v>241</v>
      </c>
      <c r="D121" s="267" t="s">
        <v>199</v>
      </c>
      <c r="E121" s="268" t="s">
        <v>1591</v>
      </c>
      <c r="F121" s="269" t="s">
        <v>1592</v>
      </c>
      <c r="G121" s="270" t="s">
        <v>716</v>
      </c>
      <c r="H121" s="271">
        <v>1</v>
      </c>
      <c r="I121" s="272"/>
      <c r="J121" s="273">
        <f>ROUND(I121*H121,2)</f>
        <v>0</v>
      </c>
      <c r="K121" s="269" t="s">
        <v>19</v>
      </c>
      <c r="L121" s="274"/>
      <c r="M121" s="275" t="s">
        <v>19</v>
      </c>
      <c r="N121" s="276" t="s">
        <v>44</v>
      </c>
      <c r="O121" s="87"/>
      <c r="P121" s="224">
        <f>O121*H121</f>
        <v>0</v>
      </c>
      <c r="Q121" s="224">
        <v>0</v>
      </c>
      <c r="R121" s="224">
        <f>Q121*H121</f>
        <v>0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198</v>
      </c>
      <c r="AT121" s="226" t="s">
        <v>199</v>
      </c>
      <c r="AU121" s="226" t="s">
        <v>77</v>
      </c>
      <c r="AY121" s="20" t="s">
        <v>142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77</v>
      </c>
      <c r="BK121" s="227">
        <f>ROUND(I121*H121,2)</f>
        <v>0</v>
      </c>
      <c r="BL121" s="20" t="s">
        <v>149</v>
      </c>
      <c r="BM121" s="226" t="s">
        <v>1593</v>
      </c>
    </row>
    <row r="122" s="2" customFormat="1">
      <c r="A122" s="41"/>
      <c r="B122" s="42"/>
      <c r="C122" s="43"/>
      <c r="D122" s="228" t="s">
        <v>151</v>
      </c>
      <c r="E122" s="43"/>
      <c r="F122" s="229" t="s">
        <v>1592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151</v>
      </c>
      <c r="AU122" s="20" t="s">
        <v>77</v>
      </c>
    </row>
    <row r="123" s="2" customFormat="1" ht="16.5" customHeight="1">
      <c r="A123" s="41"/>
      <c r="B123" s="42"/>
      <c r="C123" s="215" t="s">
        <v>249</v>
      </c>
      <c r="D123" s="215" t="s">
        <v>144</v>
      </c>
      <c r="E123" s="216" t="s">
        <v>72</v>
      </c>
      <c r="F123" s="217" t="s">
        <v>1594</v>
      </c>
      <c r="G123" s="218" t="s">
        <v>716</v>
      </c>
      <c r="H123" s="219">
        <v>1</v>
      </c>
      <c r="I123" s="220"/>
      <c r="J123" s="221">
        <f>ROUND(I123*H123,2)</f>
        <v>0</v>
      </c>
      <c r="K123" s="217" t="s">
        <v>19</v>
      </c>
      <c r="L123" s="47"/>
      <c r="M123" s="222" t="s">
        <v>19</v>
      </c>
      <c r="N123" s="223" t="s">
        <v>44</v>
      </c>
      <c r="O123" s="87"/>
      <c r="P123" s="224">
        <f>O123*H123</f>
        <v>0</v>
      </c>
      <c r="Q123" s="224">
        <v>0</v>
      </c>
      <c r="R123" s="224">
        <f>Q123*H123</f>
        <v>0</v>
      </c>
      <c r="S123" s="224">
        <v>0</v>
      </c>
      <c r="T123" s="225">
        <f>S123*H123</f>
        <v>0</v>
      </c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R123" s="226" t="s">
        <v>149</v>
      </c>
      <c r="AT123" s="226" t="s">
        <v>144</v>
      </c>
      <c r="AU123" s="226" t="s">
        <v>77</v>
      </c>
      <c r="AY123" s="20" t="s">
        <v>142</v>
      </c>
      <c r="BE123" s="227">
        <f>IF(N123="základní",J123,0)</f>
        <v>0</v>
      </c>
      <c r="BF123" s="227">
        <f>IF(N123="snížená",J123,0)</f>
        <v>0</v>
      </c>
      <c r="BG123" s="227">
        <f>IF(N123="zákl. přenesená",J123,0)</f>
        <v>0</v>
      </c>
      <c r="BH123" s="227">
        <f>IF(N123="sníž. přenesená",J123,0)</f>
        <v>0</v>
      </c>
      <c r="BI123" s="227">
        <f>IF(N123="nulová",J123,0)</f>
        <v>0</v>
      </c>
      <c r="BJ123" s="20" t="s">
        <v>77</v>
      </c>
      <c r="BK123" s="227">
        <f>ROUND(I123*H123,2)</f>
        <v>0</v>
      </c>
      <c r="BL123" s="20" t="s">
        <v>149</v>
      </c>
      <c r="BM123" s="226" t="s">
        <v>1595</v>
      </c>
    </row>
    <row r="124" s="2" customFormat="1">
      <c r="A124" s="41"/>
      <c r="B124" s="42"/>
      <c r="C124" s="43"/>
      <c r="D124" s="228" t="s">
        <v>151</v>
      </c>
      <c r="E124" s="43"/>
      <c r="F124" s="229" t="s">
        <v>1594</v>
      </c>
      <c r="G124" s="43"/>
      <c r="H124" s="43"/>
      <c r="I124" s="230"/>
      <c r="J124" s="43"/>
      <c r="K124" s="43"/>
      <c r="L124" s="47"/>
      <c r="M124" s="231"/>
      <c r="N124" s="232"/>
      <c r="O124" s="87"/>
      <c r="P124" s="87"/>
      <c r="Q124" s="87"/>
      <c r="R124" s="87"/>
      <c r="S124" s="87"/>
      <c r="T124" s="88"/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T124" s="20" t="s">
        <v>151</v>
      </c>
      <c r="AU124" s="20" t="s">
        <v>77</v>
      </c>
    </row>
    <row r="125" s="2" customFormat="1" ht="16.5" customHeight="1">
      <c r="A125" s="41"/>
      <c r="B125" s="42"/>
      <c r="C125" s="215" t="s">
        <v>257</v>
      </c>
      <c r="D125" s="215" t="s">
        <v>144</v>
      </c>
      <c r="E125" s="216" t="s">
        <v>1596</v>
      </c>
      <c r="F125" s="217" t="s">
        <v>1596</v>
      </c>
      <c r="G125" s="218" t="s">
        <v>716</v>
      </c>
      <c r="H125" s="219">
        <v>1</v>
      </c>
      <c r="I125" s="220"/>
      <c r="J125" s="221">
        <f>ROUND(I125*H125,2)</f>
        <v>0</v>
      </c>
      <c r="K125" s="217" t="s">
        <v>19</v>
      </c>
      <c r="L125" s="47"/>
      <c r="M125" s="222" t="s">
        <v>19</v>
      </c>
      <c r="N125" s="223" t="s">
        <v>44</v>
      </c>
      <c r="O125" s="87"/>
      <c r="P125" s="224">
        <f>O125*H125</f>
        <v>0</v>
      </c>
      <c r="Q125" s="224">
        <v>0</v>
      </c>
      <c r="R125" s="224">
        <f>Q125*H125</f>
        <v>0</v>
      </c>
      <c r="S125" s="224">
        <v>0</v>
      </c>
      <c r="T125" s="225">
        <f>S125*H125</f>
        <v>0</v>
      </c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R125" s="226" t="s">
        <v>149</v>
      </c>
      <c r="AT125" s="226" t="s">
        <v>144</v>
      </c>
      <c r="AU125" s="226" t="s">
        <v>77</v>
      </c>
      <c r="AY125" s="20" t="s">
        <v>142</v>
      </c>
      <c r="BE125" s="227">
        <f>IF(N125="základní",J125,0)</f>
        <v>0</v>
      </c>
      <c r="BF125" s="227">
        <f>IF(N125="snížená",J125,0)</f>
        <v>0</v>
      </c>
      <c r="BG125" s="227">
        <f>IF(N125="zákl. přenesená",J125,0)</f>
        <v>0</v>
      </c>
      <c r="BH125" s="227">
        <f>IF(N125="sníž. přenesená",J125,0)</f>
        <v>0</v>
      </c>
      <c r="BI125" s="227">
        <f>IF(N125="nulová",J125,0)</f>
        <v>0</v>
      </c>
      <c r="BJ125" s="20" t="s">
        <v>77</v>
      </c>
      <c r="BK125" s="227">
        <f>ROUND(I125*H125,2)</f>
        <v>0</v>
      </c>
      <c r="BL125" s="20" t="s">
        <v>149</v>
      </c>
      <c r="BM125" s="226" t="s">
        <v>1597</v>
      </c>
    </row>
    <row r="126" s="2" customFormat="1">
      <c r="A126" s="41"/>
      <c r="B126" s="42"/>
      <c r="C126" s="43"/>
      <c r="D126" s="228" t="s">
        <v>151</v>
      </c>
      <c r="E126" s="43"/>
      <c r="F126" s="229" t="s">
        <v>1596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151</v>
      </c>
      <c r="AU126" s="20" t="s">
        <v>77</v>
      </c>
    </row>
    <row r="127" s="12" customFormat="1" ht="25.92" customHeight="1">
      <c r="A127" s="12"/>
      <c r="B127" s="199"/>
      <c r="C127" s="200"/>
      <c r="D127" s="201" t="s">
        <v>72</v>
      </c>
      <c r="E127" s="202" t="s">
        <v>1598</v>
      </c>
      <c r="F127" s="202" t="s">
        <v>1599</v>
      </c>
      <c r="G127" s="200"/>
      <c r="H127" s="200"/>
      <c r="I127" s="203"/>
      <c r="J127" s="204">
        <f>BK127</f>
        <v>0</v>
      </c>
      <c r="K127" s="200"/>
      <c r="L127" s="205"/>
      <c r="M127" s="206"/>
      <c r="N127" s="207"/>
      <c r="O127" s="207"/>
      <c r="P127" s="208">
        <f>SUM(P128:P131)</f>
        <v>0</v>
      </c>
      <c r="Q127" s="207"/>
      <c r="R127" s="208">
        <f>SUM(R128:R131)</f>
        <v>0</v>
      </c>
      <c r="S127" s="207"/>
      <c r="T127" s="209">
        <f>SUM(T128:T131)</f>
        <v>0</v>
      </c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R127" s="210" t="s">
        <v>77</v>
      </c>
      <c r="AT127" s="211" t="s">
        <v>72</v>
      </c>
      <c r="AU127" s="211" t="s">
        <v>73</v>
      </c>
      <c r="AY127" s="210" t="s">
        <v>142</v>
      </c>
      <c r="BK127" s="212">
        <f>SUM(BK128:BK131)</f>
        <v>0</v>
      </c>
    </row>
    <row r="128" s="2" customFormat="1" ht="16.5" customHeight="1">
      <c r="A128" s="41"/>
      <c r="B128" s="42"/>
      <c r="C128" s="215" t="s">
        <v>264</v>
      </c>
      <c r="D128" s="215" t="s">
        <v>144</v>
      </c>
      <c r="E128" s="216" t="s">
        <v>1600</v>
      </c>
      <c r="F128" s="217" t="s">
        <v>1601</v>
      </c>
      <c r="G128" s="218" t="s">
        <v>716</v>
      </c>
      <c r="H128" s="219">
        <v>1</v>
      </c>
      <c r="I128" s="220"/>
      <c r="J128" s="221">
        <f>ROUND(I128*H128,2)</f>
        <v>0</v>
      </c>
      <c r="K128" s="217" t="s">
        <v>19</v>
      </c>
      <c r="L128" s="47"/>
      <c r="M128" s="222" t="s">
        <v>19</v>
      </c>
      <c r="N128" s="223" t="s">
        <v>44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149</v>
      </c>
      <c r="AT128" s="226" t="s">
        <v>144</v>
      </c>
      <c r="AU128" s="226" t="s">
        <v>77</v>
      </c>
      <c r="AY128" s="20" t="s">
        <v>142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77</v>
      </c>
      <c r="BK128" s="227">
        <f>ROUND(I128*H128,2)</f>
        <v>0</v>
      </c>
      <c r="BL128" s="20" t="s">
        <v>149</v>
      </c>
      <c r="BM128" s="226" t="s">
        <v>353</v>
      </c>
    </row>
    <row r="129" s="2" customFormat="1">
      <c r="A129" s="41"/>
      <c r="B129" s="42"/>
      <c r="C129" s="43"/>
      <c r="D129" s="228" t="s">
        <v>151</v>
      </c>
      <c r="E129" s="43"/>
      <c r="F129" s="229" t="s">
        <v>1601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151</v>
      </c>
      <c r="AU129" s="20" t="s">
        <v>77</v>
      </c>
    </row>
    <row r="130" s="2" customFormat="1" ht="16.5" customHeight="1">
      <c r="A130" s="41"/>
      <c r="B130" s="42"/>
      <c r="C130" s="215" t="s">
        <v>273</v>
      </c>
      <c r="D130" s="215" t="s">
        <v>144</v>
      </c>
      <c r="E130" s="216" t="s">
        <v>1602</v>
      </c>
      <c r="F130" s="217" t="s">
        <v>1603</v>
      </c>
      <c r="G130" s="218" t="s">
        <v>716</v>
      </c>
      <c r="H130" s="219">
        <v>1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44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149</v>
      </c>
      <c r="AT130" s="226" t="s">
        <v>144</v>
      </c>
      <c r="AU130" s="226" t="s">
        <v>77</v>
      </c>
      <c r="AY130" s="20" t="s">
        <v>142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77</v>
      </c>
      <c r="BK130" s="227">
        <f>ROUND(I130*H130,2)</f>
        <v>0</v>
      </c>
      <c r="BL130" s="20" t="s">
        <v>149</v>
      </c>
      <c r="BM130" s="226" t="s">
        <v>368</v>
      </c>
    </row>
    <row r="131" s="2" customFormat="1">
      <c r="A131" s="41"/>
      <c r="B131" s="42"/>
      <c r="C131" s="43"/>
      <c r="D131" s="228" t="s">
        <v>151</v>
      </c>
      <c r="E131" s="43"/>
      <c r="F131" s="229" t="s">
        <v>1603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151</v>
      </c>
      <c r="AU131" s="20" t="s">
        <v>77</v>
      </c>
    </row>
    <row r="132" s="12" customFormat="1" ht="25.92" customHeight="1">
      <c r="A132" s="12"/>
      <c r="B132" s="199"/>
      <c r="C132" s="200"/>
      <c r="D132" s="201" t="s">
        <v>72</v>
      </c>
      <c r="E132" s="202" t="s">
        <v>1604</v>
      </c>
      <c r="F132" s="202" t="s">
        <v>1536</v>
      </c>
      <c r="G132" s="200"/>
      <c r="H132" s="200"/>
      <c r="I132" s="203"/>
      <c r="J132" s="204">
        <f>BK132</f>
        <v>0</v>
      </c>
      <c r="K132" s="200"/>
      <c r="L132" s="205"/>
      <c r="M132" s="206"/>
      <c r="N132" s="207"/>
      <c r="O132" s="207"/>
      <c r="P132" s="208">
        <f>SUM(P133:P140)</f>
        <v>0</v>
      </c>
      <c r="Q132" s="207"/>
      <c r="R132" s="208">
        <f>SUM(R133:R140)</f>
        <v>0</v>
      </c>
      <c r="S132" s="207"/>
      <c r="T132" s="209">
        <f>SUM(T133:T140)</f>
        <v>0</v>
      </c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R132" s="210" t="s">
        <v>77</v>
      </c>
      <c r="AT132" s="211" t="s">
        <v>72</v>
      </c>
      <c r="AU132" s="211" t="s">
        <v>73</v>
      </c>
      <c r="AY132" s="210" t="s">
        <v>142</v>
      </c>
      <c r="BK132" s="212">
        <f>SUM(BK133:BK140)</f>
        <v>0</v>
      </c>
    </row>
    <row r="133" s="2" customFormat="1" ht="16.5" customHeight="1">
      <c r="A133" s="41"/>
      <c r="B133" s="42"/>
      <c r="C133" s="215" t="s">
        <v>282</v>
      </c>
      <c r="D133" s="215" t="s">
        <v>144</v>
      </c>
      <c r="E133" s="216" t="s">
        <v>1605</v>
      </c>
      <c r="F133" s="217" t="s">
        <v>1606</v>
      </c>
      <c r="G133" s="218" t="s">
        <v>1540</v>
      </c>
      <c r="H133" s="219">
        <v>60</v>
      </c>
      <c r="I133" s="220"/>
      <c r="J133" s="221">
        <f>ROUND(I133*H133,2)</f>
        <v>0</v>
      </c>
      <c r="K133" s="217" t="s">
        <v>19</v>
      </c>
      <c r="L133" s="47"/>
      <c r="M133" s="222" t="s">
        <v>19</v>
      </c>
      <c r="N133" s="223" t="s">
        <v>44</v>
      </c>
      <c r="O133" s="87"/>
      <c r="P133" s="224">
        <f>O133*H133</f>
        <v>0</v>
      </c>
      <c r="Q133" s="224">
        <v>0</v>
      </c>
      <c r="R133" s="224">
        <f>Q133*H133</f>
        <v>0</v>
      </c>
      <c r="S133" s="224">
        <v>0</v>
      </c>
      <c r="T133" s="225">
        <f>S133*H133</f>
        <v>0</v>
      </c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R133" s="226" t="s">
        <v>149</v>
      </c>
      <c r="AT133" s="226" t="s">
        <v>144</v>
      </c>
      <c r="AU133" s="226" t="s">
        <v>77</v>
      </c>
      <c r="AY133" s="20" t="s">
        <v>142</v>
      </c>
      <c r="BE133" s="227">
        <f>IF(N133="základní",J133,0)</f>
        <v>0</v>
      </c>
      <c r="BF133" s="227">
        <f>IF(N133="snížená",J133,0)</f>
        <v>0</v>
      </c>
      <c r="BG133" s="227">
        <f>IF(N133="zákl. přenesená",J133,0)</f>
        <v>0</v>
      </c>
      <c r="BH133" s="227">
        <f>IF(N133="sníž. přenesená",J133,0)</f>
        <v>0</v>
      </c>
      <c r="BI133" s="227">
        <f>IF(N133="nulová",J133,0)</f>
        <v>0</v>
      </c>
      <c r="BJ133" s="20" t="s">
        <v>77</v>
      </c>
      <c r="BK133" s="227">
        <f>ROUND(I133*H133,2)</f>
        <v>0</v>
      </c>
      <c r="BL133" s="20" t="s">
        <v>149</v>
      </c>
      <c r="BM133" s="226" t="s">
        <v>386</v>
      </c>
    </row>
    <row r="134" s="2" customFormat="1">
      <c r="A134" s="41"/>
      <c r="B134" s="42"/>
      <c r="C134" s="43"/>
      <c r="D134" s="228" t="s">
        <v>151</v>
      </c>
      <c r="E134" s="43"/>
      <c r="F134" s="229" t="s">
        <v>1606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151</v>
      </c>
      <c r="AU134" s="20" t="s">
        <v>77</v>
      </c>
    </row>
    <row r="135" s="2" customFormat="1" ht="16.5" customHeight="1">
      <c r="A135" s="41"/>
      <c r="B135" s="42"/>
      <c r="C135" s="215" t="s">
        <v>7</v>
      </c>
      <c r="D135" s="215" t="s">
        <v>144</v>
      </c>
      <c r="E135" s="216" t="s">
        <v>1607</v>
      </c>
      <c r="F135" s="217" t="s">
        <v>1608</v>
      </c>
      <c r="G135" s="218" t="s">
        <v>1540</v>
      </c>
      <c r="H135" s="219">
        <v>40</v>
      </c>
      <c r="I135" s="220"/>
      <c r="J135" s="221">
        <f>ROUND(I135*H135,2)</f>
        <v>0</v>
      </c>
      <c r="K135" s="217" t="s">
        <v>19</v>
      </c>
      <c r="L135" s="47"/>
      <c r="M135" s="222" t="s">
        <v>19</v>
      </c>
      <c r="N135" s="223" t="s">
        <v>44</v>
      </c>
      <c r="O135" s="87"/>
      <c r="P135" s="224">
        <f>O135*H135</f>
        <v>0</v>
      </c>
      <c r="Q135" s="224">
        <v>0</v>
      </c>
      <c r="R135" s="224">
        <f>Q135*H135</f>
        <v>0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149</v>
      </c>
      <c r="AT135" s="226" t="s">
        <v>144</v>
      </c>
      <c r="AU135" s="226" t="s">
        <v>77</v>
      </c>
      <c r="AY135" s="20" t="s">
        <v>142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77</v>
      </c>
      <c r="BK135" s="227">
        <f>ROUND(I135*H135,2)</f>
        <v>0</v>
      </c>
      <c r="BL135" s="20" t="s">
        <v>149</v>
      </c>
      <c r="BM135" s="226" t="s">
        <v>400</v>
      </c>
    </row>
    <row r="136" s="2" customFormat="1">
      <c r="A136" s="41"/>
      <c r="B136" s="42"/>
      <c r="C136" s="43"/>
      <c r="D136" s="228" t="s">
        <v>151</v>
      </c>
      <c r="E136" s="43"/>
      <c r="F136" s="229" t="s">
        <v>1608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151</v>
      </c>
      <c r="AU136" s="20" t="s">
        <v>77</v>
      </c>
    </row>
    <row r="137" s="2" customFormat="1" ht="16.5" customHeight="1">
      <c r="A137" s="41"/>
      <c r="B137" s="42"/>
      <c r="C137" s="215" t="s">
        <v>297</v>
      </c>
      <c r="D137" s="215" t="s">
        <v>144</v>
      </c>
      <c r="E137" s="216" t="s">
        <v>1609</v>
      </c>
      <c r="F137" s="217" t="s">
        <v>1610</v>
      </c>
      <c r="G137" s="218" t="s">
        <v>716</v>
      </c>
      <c r="H137" s="219">
        <v>1</v>
      </c>
      <c r="I137" s="220"/>
      <c r="J137" s="221">
        <f>ROUND(I137*H137,2)</f>
        <v>0</v>
      </c>
      <c r="K137" s="217" t="s">
        <v>19</v>
      </c>
      <c r="L137" s="47"/>
      <c r="M137" s="222" t="s">
        <v>19</v>
      </c>
      <c r="N137" s="223" t="s">
        <v>44</v>
      </c>
      <c r="O137" s="87"/>
      <c r="P137" s="224">
        <f>O137*H137</f>
        <v>0</v>
      </c>
      <c r="Q137" s="224">
        <v>0</v>
      </c>
      <c r="R137" s="224">
        <f>Q137*H137</f>
        <v>0</v>
      </c>
      <c r="S137" s="224">
        <v>0</v>
      </c>
      <c r="T137" s="225">
        <f>S137*H137</f>
        <v>0</v>
      </c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R137" s="226" t="s">
        <v>149</v>
      </c>
      <c r="AT137" s="226" t="s">
        <v>144</v>
      </c>
      <c r="AU137" s="226" t="s">
        <v>77</v>
      </c>
      <c r="AY137" s="20" t="s">
        <v>142</v>
      </c>
      <c r="BE137" s="227">
        <f>IF(N137="základní",J137,0)</f>
        <v>0</v>
      </c>
      <c r="BF137" s="227">
        <f>IF(N137="snížená",J137,0)</f>
        <v>0</v>
      </c>
      <c r="BG137" s="227">
        <f>IF(N137="zákl. přenesená",J137,0)</f>
        <v>0</v>
      </c>
      <c r="BH137" s="227">
        <f>IF(N137="sníž. přenesená",J137,0)</f>
        <v>0</v>
      </c>
      <c r="BI137" s="227">
        <f>IF(N137="nulová",J137,0)</f>
        <v>0</v>
      </c>
      <c r="BJ137" s="20" t="s">
        <v>77</v>
      </c>
      <c r="BK137" s="227">
        <f>ROUND(I137*H137,2)</f>
        <v>0</v>
      </c>
      <c r="BL137" s="20" t="s">
        <v>149</v>
      </c>
      <c r="BM137" s="226" t="s">
        <v>412</v>
      </c>
    </row>
    <row r="138" s="2" customFormat="1">
      <c r="A138" s="41"/>
      <c r="B138" s="42"/>
      <c r="C138" s="43"/>
      <c r="D138" s="228" t="s">
        <v>151</v>
      </c>
      <c r="E138" s="43"/>
      <c r="F138" s="229" t="s">
        <v>1610</v>
      </c>
      <c r="G138" s="43"/>
      <c r="H138" s="43"/>
      <c r="I138" s="230"/>
      <c r="J138" s="43"/>
      <c r="K138" s="43"/>
      <c r="L138" s="47"/>
      <c r="M138" s="231"/>
      <c r="N138" s="232"/>
      <c r="O138" s="87"/>
      <c r="P138" s="87"/>
      <c r="Q138" s="87"/>
      <c r="R138" s="87"/>
      <c r="S138" s="87"/>
      <c r="T138" s="88"/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T138" s="20" t="s">
        <v>151</v>
      </c>
      <c r="AU138" s="20" t="s">
        <v>77</v>
      </c>
    </row>
    <row r="139" s="2" customFormat="1" ht="16.5" customHeight="1">
      <c r="A139" s="41"/>
      <c r="B139" s="42"/>
      <c r="C139" s="215" t="s">
        <v>303</v>
      </c>
      <c r="D139" s="215" t="s">
        <v>144</v>
      </c>
      <c r="E139" s="216" t="s">
        <v>1611</v>
      </c>
      <c r="F139" s="217" t="s">
        <v>1612</v>
      </c>
      <c r="G139" s="218" t="s">
        <v>1540</v>
      </c>
      <c r="H139" s="219">
        <v>16</v>
      </c>
      <c r="I139" s="220"/>
      <c r="J139" s="221">
        <f>ROUND(I139*H139,2)</f>
        <v>0</v>
      </c>
      <c r="K139" s="217" t="s">
        <v>19</v>
      </c>
      <c r="L139" s="47"/>
      <c r="M139" s="222" t="s">
        <v>19</v>
      </c>
      <c r="N139" s="223" t="s">
        <v>44</v>
      </c>
      <c r="O139" s="87"/>
      <c r="P139" s="224">
        <f>O139*H139</f>
        <v>0</v>
      </c>
      <c r="Q139" s="224">
        <v>0</v>
      </c>
      <c r="R139" s="224">
        <f>Q139*H139</f>
        <v>0</v>
      </c>
      <c r="S139" s="224">
        <v>0</v>
      </c>
      <c r="T139" s="225">
        <f>S139*H139</f>
        <v>0</v>
      </c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R139" s="226" t="s">
        <v>149</v>
      </c>
      <c r="AT139" s="226" t="s">
        <v>144</v>
      </c>
      <c r="AU139" s="226" t="s">
        <v>77</v>
      </c>
      <c r="AY139" s="20" t="s">
        <v>142</v>
      </c>
      <c r="BE139" s="227">
        <f>IF(N139="základní",J139,0)</f>
        <v>0</v>
      </c>
      <c r="BF139" s="227">
        <f>IF(N139="snížená",J139,0)</f>
        <v>0</v>
      </c>
      <c r="BG139" s="227">
        <f>IF(N139="zákl. přenesená",J139,0)</f>
        <v>0</v>
      </c>
      <c r="BH139" s="227">
        <f>IF(N139="sníž. přenesená",J139,0)</f>
        <v>0</v>
      </c>
      <c r="BI139" s="227">
        <f>IF(N139="nulová",J139,0)</f>
        <v>0</v>
      </c>
      <c r="BJ139" s="20" t="s">
        <v>77</v>
      </c>
      <c r="BK139" s="227">
        <f>ROUND(I139*H139,2)</f>
        <v>0</v>
      </c>
      <c r="BL139" s="20" t="s">
        <v>149</v>
      </c>
      <c r="BM139" s="226" t="s">
        <v>424</v>
      </c>
    </row>
    <row r="140" s="2" customFormat="1">
      <c r="A140" s="41"/>
      <c r="B140" s="42"/>
      <c r="C140" s="43"/>
      <c r="D140" s="228" t="s">
        <v>151</v>
      </c>
      <c r="E140" s="43"/>
      <c r="F140" s="229" t="s">
        <v>1612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151</v>
      </c>
      <c r="AU140" s="20" t="s">
        <v>77</v>
      </c>
    </row>
    <row r="141" s="12" customFormat="1" ht="25.92" customHeight="1">
      <c r="A141" s="12"/>
      <c r="B141" s="199"/>
      <c r="C141" s="200"/>
      <c r="D141" s="201" t="s">
        <v>72</v>
      </c>
      <c r="E141" s="202" t="s">
        <v>1613</v>
      </c>
      <c r="F141" s="202" t="s">
        <v>1614</v>
      </c>
      <c r="G141" s="200"/>
      <c r="H141" s="200"/>
      <c r="I141" s="203"/>
      <c r="J141" s="204">
        <f>BK141</f>
        <v>0</v>
      </c>
      <c r="K141" s="200"/>
      <c r="L141" s="205"/>
      <c r="M141" s="206"/>
      <c r="N141" s="207"/>
      <c r="O141" s="207"/>
      <c r="P141" s="208">
        <f>SUM(P142:P161)</f>
        <v>0</v>
      </c>
      <c r="Q141" s="207"/>
      <c r="R141" s="208">
        <f>SUM(R142:R161)</f>
        <v>0</v>
      </c>
      <c r="S141" s="207"/>
      <c r="T141" s="209">
        <f>SUM(T142:T161)</f>
        <v>0</v>
      </c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R141" s="210" t="s">
        <v>77</v>
      </c>
      <c r="AT141" s="211" t="s">
        <v>72</v>
      </c>
      <c r="AU141" s="211" t="s">
        <v>73</v>
      </c>
      <c r="AY141" s="210" t="s">
        <v>142</v>
      </c>
      <c r="BK141" s="212">
        <f>SUM(BK142:BK161)</f>
        <v>0</v>
      </c>
    </row>
    <row r="142" s="2" customFormat="1" ht="24.15" customHeight="1">
      <c r="A142" s="41"/>
      <c r="B142" s="42"/>
      <c r="C142" s="215" t="s">
        <v>314</v>
      </c>
      <c r="D142" s="215" t="s">
        <v>144</v>
      </c>
      <c r="E142" s="216" t="s">
        <v>1615</v>
      </c>
      <c r="F142" s="217" t="s">
        <v>1616</v>
      </c>
      <c r="G142" s="218" t="s">
        <v>163</v>
      </c>
      <c r="H142" s="219">
        <v>210</v>
      </c>
      <c r="I142" s="220"/>
      <c r="J142" s="221">
        <f>ROUND(I142*H142,2)</f>
        <v>0</v>
      </c>
      <c r="K142" s="217" t="s">
        <v>19</v>
      </c>
      <c r="L142" s="47"/>
      <c r="M142" s="222" t="s">
        <v>19</v>
      </c>
      <c r="N142" s="223" t="s">
        <v>44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149</v>
      </c>
      <c r="AT142" s="226" t="s">
        <v>144</v>
      </c>
      <c r="AU142" s="226" t="s">
        <v>77</v>
      </c>
      <c r="AY142" s="20" t="s">
        <v>142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77</v>
      </c>
      <c r="BK142" s="227">
        <f>ROUND(I142*H142,2)</f>
        <v>0</v>
      </c>
      <c r="BL142" s="20" t="s">
        <v>149</v>
      </c>
      <c r="BM142" s="226" t="s">
        <v>447</v>
      </c>
    </row>
    <row r="143" s="2" customFormat="1">
      <c r="A143" s="41"/>
      <c r="B143" s="42"/>
      <c r="C143" s="43"/>
      <c r="D143" s="228" t="s">
        <v>151</v>
      </c>
      <c r="E143" s="43"/>
      <c r="F143" s="229" t="s">
        <v>1616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151</v>
      </c>
      <c r="AU143" s="20" t="s">
        <v>77</v>
      </c>
    </row>
    <row r="144" s="2" customFormat="1" ht="21.75" customHeight="1">
      <c r="A144" s="41"/>
      <c r="B144" s="42"/>
      <c r="C144" s="215" t="s">
        <v>322</v>
      </c>
      <c r="D144" s="215" t="s">
        <v>144</v>
      </c>
      <c r="E144" s="216" t="s">
        <v>1617</v>
      </c>
      <c r="F144" s="217" t="s">
        <v>1618</v>
      </c>
      <c r="G144" s="218" t="s">
        <v>1566</v>
      </c>
      <c r="H144" s="219">
        <v>16</v>
      </c>
      <c r="I144" s="220"/>
      <c r="J144" s="221">
        <f>ROUND(I144*H144,2)</f>
        <v>0</v>
      </c>
      <c r="K144" s="217" t="s">
        <v>19</v>
      </c>
      <c r="L144" s="47"/>
      <c r="M144" s="222" t="s">
        <v>19</v>
      </c>
      <c r="N144" s="223" t="s">
        <v>44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149</v>
      </c>
      <c r="AT144" s="226" t="s">
        <v>144</v>
      </c>
      <c r="AU144" s="226" t="s">
        <v>77</v>
      </c>
      <c r="AY144" s="20" t="s">
        <v>142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77</v>
      </c>
      <c r="BK144" s="227">
        <f>ROUND(I144*H144,2)</f>
        <v>0</v>
      </c>
      <c r="BL144" s="20" t="s">
        <v>149</v>
      </c>
      <c r="BM144" s="226" t="s">
        <v>460</v>
      </c>
    </row>
    <row r="145" s="2" customFormat="1">
      <c r="A145" s="41"/>
      <c r="B145" s="42"/>
      <c r="C145" s="43"/>
      <c r="D145" s="228" t="s">
        <v>151</v>
      </c>
      <c r="E145" s="43"/>
      <c r="F145" s="229" t="s">
        <v>1618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151</v>
      </c>
      <c r="AU145" s="20" t="s">
        <v>77</v>
      </c>
    </row>
    <row r="146" s="2" customFormat="1" ht="24.15" customHeight="1">
      <c r="A146" s="41"/>
      <c r="B146" s="42"/>
      <c r="C146" s="215" t="s">
        <v>329</v>
      </c>
      <c r="D146" s="215" t="s">
        <v>144</v>
      </c>
      <c r="E146" s="216" t="s">
        <v>1619</v>
      </c>
      <c r="F146" s="217" t="s">
        <v>1620</v>
      </c>
      <c r="G146" s="218" t="s">
        <v>1566</v>
      </c>
      <c r="H146" s="219">
        <v>16</v>
      </c>
      <c r="I146" s="220"/>
      <c r="J146" s="221">
        <f>ROUND(I146*H146,2)</f>
        <v>0</v>
      </c>
      <c r="K146" s="217" t="s">
        <v>19</v>
      </c>
      <c r="L146" s="47"/>
      <c r="M146" s="222" t="s">
        <v>19</v>
      </c>
      <c r="N146" s="223" t="s">
        <v>44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149</v>
      </c>
      <c r="AT146" s="226" t="s">
        <v>144</v>
      </c>
      <c r="AU146" s="226" t="s">
        <v>77</v>
      </c>
      <c r="AY146" s="20" t="s">
        <v>142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77</v>
      </c>
      <c r="BK146" s="227">
        <f>ROUND(I146*H146,2)</f>
        <v>0</v>
      </c>
      <c r="BL146" s="20" t="s">
        <v>149</v>
      </c>
      <c r="BM146" s="226" t="s">
        <v>480</v>
      </c>
    </row>
    <row r="147" s="2" customFormat="1">
      <c r="A147" s="41"/>
      <c r="B147" s="42"/>
      <c r="C147" s="43"/>
      <c r="D147" s="228" t="s">
        <v>151</v>
      </c>
      <c r="E147" s="43"/>
      <c r="F147" s="229" t="s">
        <v>1620</v>
      </c>
      <c r="G147" s="43"/>
      <c r="H147" s="43"/>
      <c r="I147" s="230"/>
      <c r="J147" s="43"/>
      <c r="K147" s="43"/>
      <c r="L147" s="47"/>
      <c r="M147" s="231"/>
      <c r="N147" s="232"/>
      <c r="O147" s="87"/>
      <c r="P147" s="87"/>
      <c r="Q147" s="87"/>
      <c r="R147" s="87"/>
      <c r="S147" s="87"/>
      <c r="T147" s="88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151</v>
      </c>
      <c r="AU147" s="20" t="s">
        <v>77</v>
      </c>
    </row>
    <row r="148" s="2" customFormat="1" ht="24.15" customHeight="1">
      <c r="A148" s="41"/>
      <c r="B148" s="42"/>
      <c r="C148" s="215" t="s">
        <v>335</v>
      </c>
      <c r="D148" s="215" t="s">
        <v>144</v>
      </c>
      <c r="E148" s="216" t="s">
        <v>1621</v>
      </c>
      <c r="F148" s="217" t="s">
        <v>1622</v>
      </c>
      <c r="G148" s="218" t="s">
        <v>1566</v>
      </c>
      <c r="H148" s="219">
        <v>8</v>
      </c>
      <c r="I148" s="220"/>
      <c r="J148" s="221">
        <f>ROUND(I148*H148,2)</f>
        <v>0</v>
      </c>
      <c r="K148" s="217" t="s">
        <v>19</v>
      </c>
      <c r="L148" s="47"/>
      <c r="M148" s="222" t="s">
        <v>19</v>
      </c>
      <c r="N148" s="223" t="s">
        <v>44</v>
      </c>
      <c r="O148" s="87"/>
      <c r="P148" s="224">
        <f>O148*H148</f>
        <v>0</v>
      </c>
      <c r="Q148" s="224">
        <v>0</v>
      </c>
      <c r="R148" s="224">
        <f>Q148*H148</f>
        <v>0</v>
      </c>
      <c r="S148" s="224">
        <v>0</v>
      </c>
      <c r="T148" s="225">
        <f>S148*H148</f>
        <v>0</v>
      </c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R148" s="226" t="s">
        <v>149</v>
      </c>
      <c r="AT148" s="226" t="s">
        <v>144</v>
      </c>
      <c r="AU148" s="226" t="s">
        <v>77</v>
      </c>
      <c r="AY148" s="20" t="s">
        <v>142</v>
      </c>
      <c r="BE148" s="227">
        <f>IF(N148="základní",J148,0)</f>
        <v>0</v>
      </c>
      <c r="BF148" s="227">
        <f>IF(N148="snížená",J148,0)</f>
        <v>0</v>
      </c>
      <c r="BG148" s="227">
        <f>IF(N148="zákl. přenesená",J148,0)</f>
        <v>0</v>
      </c>
      <c r="BH148" s="227">
        <f>IF(N148="sníž. přenesená",J148,0)</f>
        <v>0</v>
      </c>
      <c r="BI148" s="227">
        <f>IF(N148="nulová",J148,0)</f>
        <v>0</v>
      </c>
      <c r="BJ148" s="20" t="s">
        <v>77</v>
      </c>
      <c r="BK148" s="227">
        <f>ROUND(I148*H148,2)</f>
        <v>0</v>
      </c>
      <c r="BL148" s="20" t="s">
        <v>149</v>
      </c>
      <c r="BM148" s="226" t="s">
        <v>495</v>
      </c>
    </row>
    <row r="149" s="2" customFormat="1">
      <c r="A149" s="41"/>
      <c r="B149" s="42"/>
      <c r="C149" s="43"/>
      <c r="D149" s="228" t="s">
        <v>151</v>
      </c>
      <c r="E149" s="43"/>
      <c r="F149" s="229" t="s">
        <v>1622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151</v>
      </c>
      <c r="AU149" s="20" t="s">
        <v>77</v>
      </c>
    </row>
    <row r="150" s="2" customFormat="1" ht="24.15" customHeight="1">
      <c r="A150" s="41"/>
      <c r="B150" s="42"/>
      <c r="C150" s="215" t="s">
        <v>341</v>
      </c>
      <c r="D150" s="215" t="s">
        <v>144</v>
      </c>
      <c r="E150" s="216" t="s">
        <v>1623</v>
      </c>
      <c r="F150" s="217" t="s">
        <v>1624</v>
      </c>
      <c r="G150" s="218" t="s">
        <v>1566</v>
      </c>
      <c r="H150" s="219">
        <v>3</v>
      </c>
      <c r="I150" s="220"/>
      <c r="J150" s="221">
        <f>ROUND(I150*H150,2)</f>
        <v>0</v>
      </c>
      <c r="K150" s="217" t="s">
        <v>19</v>
      </c>
      <c r="L150" s="47"/>
      <c r="M150" s="222" t="s">
        <v>19</v>
      </c>
      <c r="N150" s="223" t="s">
        <v>44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149</v>
      </c>
      <c r="AT150" s="226" t="s">
        <v>144</v>
      </c>
      <c r="AU150" s="226" t="s">
        <v>77</v>
      </c>
      <c r="AY150" s="20" t="s">
        <v>142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77</v>
      </c>
      <c r="BK150" s="227">
        <f>ROUND(I150*H150,2)</f>
        <v>0</v>
      </c>
      <c r="BL150" s="20" t="s">
        <v>149</v>
      </c>
      <c r="BM150" s="226" t="s">
        <v>509</v>
      </c>
    </row>
    <row r="151" s="2" customFormat="1">
      <c r="A151" s="41"/>
      <c r="B151" s="42"/>
      <c r="C151" s="43"/>
      <c r="D151" s="228" t="s">
        <v>151</v>
      </c>
      <c r="E151" s="43"/>
      <c r="F151" s="229" t="s">
        <v>1624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151</v>
      </c>
      <c r="AU151" s="20" t="s">
        <v>77</v>
      </c>
    </row>
    <row r="152" s="2" customFormat="1" ht="24.15" customHeight="1">
      <c r="A152" s="41"/>
      <c r="B152" s="42"/>
      <c r="C152" s="215" t="s">
        <v>347</v>
      </c>
      <c r="D152" s="215" t="s">
        <v>144</v>
      </c>
      <c r="E152" s="216" t="s">
        <v>1625</v>
      </c>
      <c r="F152" s="217" t="s">
        <v>1626</v>
      </c>
      <c r="G152" s="218" t="s">
        <v>1566</v>
      </c>
      <c r="H152" s="219">
        <v>8</v>
      </c>
      <c r="I152" s="220"/>
      <c r="J152" s="221">
        <f>ROUND(I152*H152,2)</f>
        <v>0</v>
      </c>
      <c r="K152" s="217" t="s">
        <v>19</v>
      </c>
      <c r="L152" s="47"/>
      <c r="M152" s="222" t="s">
        <v>19</v>
      </c>
      <c r="N152" s="223" t="s">
        <v>44</v>
      </c>
      <c r="O152" s="87"/>
      <c r="P152" s="224">
        <f>O152*H152</f>
        <v>0</v>
      </c>
      <c r="Q152" s="224">
        <v>0</v>
      </c>
      <c r="R152" s="224">
        <f>Q152*H152</f>
        <v>0</v>
      </c>
      <c r="S152" s="224">
        <v>0</v>
      </c>
      <c r="T152" s="225">
        <f>S152*H152</f>
        <v>0</v>
      </c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R152" s="226" t="s">
        <v>149</v>
      </c>
      <c r="AT152" s="226" t="s">
        <v>144</v>
      </c>
      <c r="AU152" s="226" t="s">
        <v>77</v>
      </c>
      <c r="AY152" s="20" t="s">
        <v>142</v>
      </c>
      <c r="BE152" s="227">
        <f>IF(N152="základní",J152,0)</f>
        <v>0</v>
      </c>
      <c r="BF152" s="227">
        <f>IF(N152="snížená",J152,0)</f>
        <v>0</v>
      </c>
      <c r="BG152" s="227">
        <f>IF(N152="zákl. přenesená",J152,0)</f>
        <v>0</v>
      </c>
      <c r="BH152" s="227">
        <f>IF(N152="sníž. přenesená",J152,0)</f>
        <v>0</v>
      </c>
      <c r="BI152" s="227">
        <f>IF(N152="nulová",J152,0)</f>
        <v>0</v>
      </c>
      <c r="BJ152" s="20" t="s">
        <v>77</v>
      </c>
      <c r="BK152" s="227">
        <f>ROUND(I152*H152,2)</f>
        <v>0</v>
      </c>
      <c r="BL152" s="20" t="s">
        <v>149</v>
      </c>
      <c r="BM152" s="226" t="s">
        <v>521</v>
      </c>
    </row>
    <row r="153" s="2" customFormat="1">
      <c r="A153" s="41"/>
      <c r="B153" s="42"/>
      <c r="C153" s="43"/>
      <c r="D153" s="228" t="s">
        <v>151</v>
      </c>
      <c r="E153" s="43"/>
      <c r="F153" s="229" t="s">
        <v>1626</v>
      </c>
      <c r="G153" s="43"/>
      <c r="H153" s="43"/>
      <c r="I153" s="230"/>
      <c r="J153" s="43"/>
      <c r="K153" s="43"/>
      <c r="L153" s="47"/>
      <c r="M153" s="231"/>
      <c r="N153" s="232"/>
      <c r="O153" s="87"/>
      <c r="P153" s="87"/>
      <c r="Q153" s="87"/>
      <c r="R153" s="87"/>
      <c r="S153" s="87"/>
      <c r="T153" s="88"/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T153" s="20" t="s">
        <v>151</v>
      </c>
      <c r="AU153" s="20" t="s">
        <v>77</v>
      </c>
    </row>
    <row r="154" s="2" customFormat="1" ht="16.5" customHeight="1">
      <c r="A154" s="41"/>
      <c r="B154" s="42"/>
      <c r="C154" s="215" t="s">
        <v>353</v>
      </c>
      <c r="D154" s="215" t="s">
        <v>144</v>
      </c>
      <c r="E154" s="216" t="s">
        <v>1627</v>
      </c>
      <c r="F154" s="217" t="s">
        <v>1628</v>
      </c>
      <c r="G154" s="218" t="s">
        <v>1566</v>
      </c>
      <c r="H154" s="219">
        <v>3</v>
      </c>
      <c r="I154" s="220"/>
      <c r="J154" s="221">
        <f>ROUND(I154*H154,2)</f>
        <v>0</v>
      </c>
      <c r="K154" s="217" t="s">
        <v>19</v>
      </c>
      <c r="L154" s="47"/>
      <c r="M154" s="222" t="s">
        <v>19</v>
      </c>
      <c r="N154" s="223" t="s">
        <v>44</v>
      </c>
      <c r="O154" s="87"/>
      <c r="P154" s="224">
        <f>O154*H154</f>
        <v>0</v>
      </c>
      <c r="Q154" s="224">
        <v>0</v>
      </c>
      <c r="R154" s="224">
        <f>Q154*H154</f>
        <v>0</v>
      </c>
      <c r="S154" s="224">
        <v>0</v>
      </c>
      <c r="T154" s="225">
        <f>S154*H154</f>
        <v>0</v>
      </c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R154" s="226" t="s">
        <v>149</v>
      </c>
      <c r="AT154" s="226" t="s">
        <v>144</v>
      </c>
      <c r="AU154" s="226" t="s">
        <v>77</v>
      </c>
      <c r="AY154" s="20" t="s">
        <v>142</v>
      </c>
      <c r="BE154" s="227">
        <f>IF(N154="základní",J154,0)</f>
        <v>0</v>
      </c>
      <c r="BF154" s="227">
        <f>IF(N154="snížená",J154,0)</f>
        <v>0</v>
      </c>
      <c r="BG154" s="227">
        <f>IF(N154="zákl. přenesená",J154,0)</f>
        <v>0</v>
      </c>
      <c r="BH154" s="227">
        <f>IF(N154="sníž. přenesená",J154,0)</f>
        <v>0</v>
      </c>
      <c r="BI154" s="227">
        <f>IF(N154="nulová",J154,0)</f>
        <v>0</v>
      </c>
      <c r="BJ154" s="20" t="s">
        <v>77</v>
      </c>
      <c r="BK154" s="227">
        <f>ROUND(I154*H154,2)</f>
        <v>0</v>
      </c>
      <c r="BL154" s="20" t="s">
        <v>149</v>
      </c>
      <c r="BM154" s="226" t="s">
        <v>534</v>
      </c>
    </row>
    <row r="155" s="2" customFormat="1">
      <c r="A155" s="41"/>
      <c r="B155" s="42"/>
      <c r="C155" s="43"/>
      <c r="D155" s="228" t="s">
        <v>151</v>
      </c>
      <c r="E155" s="43"/>
      <c r="F155" s="229" t="s">
        <v>1628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151</v>
      </c>
      <c r="AU155" s="20" t="s">
        <v>77</v>
      </c>
    </row>
    <row r="156" s="2" customFormat="1" ht="24.15" customHeight="1">
      <c r="A156" s="41"/>
      <c r="B156" s="42"/>
      <c r="C156" s="215" t="s">
        <v>361</v>
      </c>
      <c r="D156" s="215" t="s">
        <v>144</v>
      </c>
      <c r="E156" s="216" t="s">
        <v>1629</v>
      </c>
      <c r="F156" s="217" t="s">
        <v>1630</v>
      </c>
      <c r="G156" s="218" t="s">
        <v>1566</v>
      </c>
      <c r="H156" s="219">
        <v>1</v>
      </c>
      <c r="I156" s="220"/>
      <c r="J156" s="221">
        <f>ROUND(I156*H156,2)</f>
        <v>0</v>
      </c>
      <c r="K156" s="217" t="s">
        <v>19</v>
      </c>
      <c r="L156" s="47"/>
      <c r="M156" s="222" t="s">
        <v>19</v>
      </c>
      <c r="N156" s="223" t="s">
        <v>44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149</v>
      </c>
      <c r="AT156" s="226" t="s">
        <v>144</v>
      </c>
      <c r="AU156" s="226" t="s">
        <v>77</v>
      </c>
      <c r="AY156" s="20" t="s">
        <v>142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77</v>
      </c>
      <c r="BK156" s="227">
        <f>ROUND(I156*H156,2)</f>
        <v>0</v>
      </c>
      <c r="BL156" s="20" t="s">
        <v>149</v>
      </c>
      <c r="BM156" s="226" t="s">
        <v>546</v>
      </c>
    </row>
    <row r="157" s="2" customFormat="1">
      <c r="A157" s="41"/>
      <c r="B157" s="42"/>
      <c r="C157" s="43"/>
      <c r="D157" s="228" t="s">
        <v>151</v>
      </c>
      <c r="E157" s="43"/>
      <c r="F157" s="229" t="s">
        <v>1630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151</v>
      </c>
      <c r="AU157" s="20" t="s">
        <v>77</v>
      </c>
    </row>
    <row r="158" s="2" customFormat="1" ht="24.15" customHeight="1">
      <c r="A158" s="41"/>
      <c r="B158" s="42"/>
      <c r="C158" s="215" t="s">
        <v>368</v>
      </c>
      <c r="D158" s="215" t="s">
        <v>144</v>
      </c>
      <c r="E158" s="216" t="s">
        <v>1631</v>
      </c>
      <c r="F158" s="217" t="s">
        <v>1632</v>
      </c>
      <c r="G158" s="218" t="s">
        <v>1566</v>
      </c>
      <c r="H158" s="219">
        <v>8</v>
      </c>
      <c r="I158" s="220"/>
      <c r="J158" s="221">
        <f>ROUND(I158*H158,2)</f>
        <v>0</v>
      </c>
      <c r="K158" s="217" t="s">
        <v>19</v>
      </c>
      <c r="L158" s="47"/>
      <c r="M158" s="222" t="s">
        <v>19</v>
      </c>
      <c r="N158" s="223" t="s">
        <v>44</v>
      </c>
      <c r="O158" s="87"/>
      <c r="P158" s="224">
        <f>O158*H158</f>
        <v>0</v>
      </c>
      <c r="Q158" s="224">
        <v>0</v>
      </c>
      <c r="R158" s="224">
        <f>Q158*H158</f>
        <v>0</v>
      </c>
      <c r="S158" s="224">
        <v>0</v>
      </c>
      <c r="T158" s="225">
        <f>S158*H158</f>
        <v>0</v>
      </c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R158" s="226" t="s">
        <v>149</v>
      </c>
      <c r="AT158" s="226" t="s">
        <v>144</v>
      </c>
      <c r="AU158" s="226" t="s">
        <v>77</v>
      </c>
      <c r="AY158" s="20" t="s">
        <v>142</v>
      </c>
      <c r="BE158" s="227">
        <f>IF(N158="základní",J158,0)</f>
        <v>0</v>
      </c>
      <c r="BF158" s="227">
        <f>IF(N158="snížená",J158,0)</f>
        <v>0</v>
      </c>
      <c r="BG158" s="227">
        <f>IF(N158="zákl. přenesená",J158,0)</f>
        <v>0</v>
      </c>
      <c r="BH158" s="227">
        <f>IF(N158="sníž. přenesená",J158,0)</f>
        <v>0</v>
      </c>
      <c r="BI158" s="227">
        <f>IF(N158="nulová",J158,0)</f>
        <v>0</v>
      </c>
      <c r="BJ158" s="20" t="s">
        <v>77</v>
      </c>
      <c r="BK158" s="227">
        <f>ROUND(I158*H158,2)</f>
        <v>0</v>
      </c>
      <c r="BL158" s="20" t="s">
        <v>149</v>
      </c>
      <c r="BM158" s="226" t="s">
        <v>557</v>
      </c>
    </row>
    <row r="159" s="2" customFormat="1">
      <c r="A159" s="41"/>
      <c r="B159" s="42"/>
      <c r="C159" s="43"/>
      <c r="D159" s="228" t="s">
        <v>151</v>
      </c>
      <c r="E159" s="43"/>
      <c r="F159" s="229" t="s">
        <v>1632</v>
      </c>
      <c r="G159" s="43"/>
      <c r="H159" s="43"/>
      <c r="I159" s="230"/>
      <c r="J159" s="43"/>
      <c r="K159" s="43"/>
      <c r="L159" s="47"/>
      <c r="M159" s="231"/>
      <c r="N159" s="232"/>
      <c r="O159" s="87"/>
      <c r="P159" s="87"/>
      <c r="Q159" s="87"/>
      <c r="R159" s="87"/>
      <c r="S159" s="87"/>
      <c r="T159" s="88"/>
      <c r="U159" s="41"/>
      <c r="V159" s="41"/>
      <c r="W159" s="41"/>
      <c r="X159" s="41"/>
      <c r="Y159" s="41"/>
      <c r="Z159" s="41"/>
      <c r="AA159" s="41"/>
      <c r="AB159" s="41"/>
      <c r="AC159" s="41"/>
      <c r="AD159" s="41"/>
      <c r="AE159" s="41"/>
      <c r="AT159" s="20" t="s">
        <v>151</v>
      </c>
      <c r="AU159" s="20" t="s">
        <v>77</v>
      </c>
    </row>
    <row r="160" s="2" customFormat="1" ht="16.5" customHeight="1">
      <c r="A160" s="41"/>
      <c r="B160" s="42"/>
      <c r="C160" s="215" t="s">
        <v>379</v>
      </c>
      <c r="D160" s="215" t="s">
        <v>144</v>
      </c>
      <c r="E160" s="216" t="s">
        <v>1633</v>
      </c>
      <c r="F160" s="217" t="s">
        <v>1634</v>
      </c>
      <c r="G160" s="218" t="s">
        <v>1536</v>
      </c>
      <c r="H160" s="219">
        <v>16</v>
      </c>
      <c r="I160" s="220"/>
      <c r="J160" s="221">
        <f>ROUND(I160*H160,2)</f>
        <v>0</v>
      </c>
      <c r="K160" s="217" t="s">
        <v>19</v>
      </c>
      <c r="L160" s="47"/>
      <c r="M160" s="222" t="s">
        <v>19</v>
      </c>
      <c r="N160" s="223" t="s">
        <v>44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149</v>
      </c>
      <c r="AT160" s="226" t="s">
        <v>144</v>
      </c>
      <c r="AU160" s="226" t="s">
        <v>77</v>
      </c>
      <c r="AY160" s="20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77</v>
      </c>
      <c r="BK160" s="227">
        <f>ROUND(I160*H160,2)</f>
        <v>0</v>
      </c>
      <c r="BL160" s="20" t="s">
        <v>149</v>
      </c>
      <c r="BM160" s="226" t="s">
        <v>576</v>
      </c>
    </row>
    <row r="161" s="2" customFormat="1">
      <c r="A161" s="41"/>
      <c r="B161" s="42"/>
      <c r="C161" s="43"/>
      <c r="D161" s="228" t="s">
        <v>151</v>
      </c>
      <c r="E161" s="43"/>
      <c r="F161" s="229" t="s">
        <v>1634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151</v>
      </c>
      <c r="AU161" s="20" t="s">
        <v>77</v>
      </c>
    </row>
    <row r="162" s="12" customFormat="1" ht="25.92" customHeight="1">
      <c r="A162" s="12"/>
      <c r="B162" s="199"/>
      <c r="C162" s="200"/>
      <c r="D162" s="201" t="s">
        <v>72</v>
      </c>
      <c r="E162" s="202" t="s">
        <v>1635</v>
      </c>
      <c r="F162" s="202" t="s">
        <v>1636</v>
      </c>
      <c r="G162" s="200"/>
      <c r="H162" s="200"/>
      <c r="I162" s="203"/>
      <c r="J162" s="204">
        <f>BK162</f>
        <v>0</v>
      </c>
      <c r="K162" s="200"/>
      <c r="L162" s="205"/>
      <c r="M162" s="206"/>
      <c r="N162" s="207"/>
      <c r="O162" s="207"/>
      <c r="P162" s="208">
        <f>SUM(P163:P176)</f>
        <v>0</v>
      </c>
      <c r="Q162" s="207"/>
      <c r="R162" s="208">
        <f>SUM(R163:R176)</f>
        <v>0</v>
      </c>
      <c r="S162" s="207"/>
      <c r="T162" s="209">
        <f>SUM(T163:T176)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10" t="s">
        <v>77</v>
      </c>
      <c r="AT162" s="211" t="s">
        <v>72</v>
      </c>
      <c r="AU162" s="211" t="s">
        <v>73</v>
      </c>
      <c r="AY162" s="210" t="s">
        <v>142</v>
      </c>
      <c r="BK162" s="212">
        <f>SUM(BK163:BK176)</f>
        <v>0</v>
      </c>
    </row>
    <row r="163" s="2" customFormat="1" ht="16.5" customHeight="1">
      <c r="A163" s="41"/>
      <c r="B163" s="42"/>
      <c r="C163" s="215" t="s">
        <v>386</v>
      </c>
      <c r="D163" s="215" t="s">
        <v>144</v>
      </c>
      <c r="E163" s="216" t="s">
        <v>1637</v>
      </c>
      <c r="F163" s="217" t="s">
        <v>1638</v>
      </c>
      <c r="G163" s="218" t="s">
        <v>169</v>
      </c>
      <c r="H163" s="219">
        <v>35</v>
      </c>
      <c r="I163" s="220"/>
      <c r="J163" s="221">
        <f>ROUND(I163*H163,2)</f>
        <v>0</v>
      </c>
      <c r="K163" s="217" t="s">
        <v>19</v>
      </c>
      <c r="L163" s="47"/>
      <c r="M163" s="222" t="s">
        <v>19</v>
      </c>
      <c r="N163" s="223" t="s">
        <v>44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</v>
      </c>
      <c r="T163" s="225">
        <f>S163*H163</f>
        <v>0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149</v>
      </c>
      <c r="AT163" s="226" t="s">
        <v>144</v>
      </c>
      <c r="AU163" s="226" t="s">
        <v>77</v>
      </c>
      <c r="AY163" s="20" t="s">
        <v>142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77</v>
      </c>
      <c r="BK163" s="227">
        <f>ROUND(I163*H163,2)</f>
        <v>0</v>
      </c>
      <c r="BL163" s="20" t="s">
        <v>149</v>
      </c>
      <c r="BM163" s="226" t="s">
        <v>592</v>
      </c>
    </row>
    <row r="164" s="2" customFormat="1">
      <c r="A164" s="41"/>
      <c r="B164" s="42"/>
      <c r="C164" s="43"/>
      <c r="D164" s="228" t="s">
        <v>151</v>
      </c>
      <c r="E164" s="43"/>
      <c r="F164" s="229" t="s">
        <v>1638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151</v>
      </c>
      <c r="AU164" s="20" t="s">
        <v>77</v>
      </c>
    </row>
    <row r="165" s="2" customFormat="1" ht="24.15" customHeight="1">
      <c r="A165" s="41"/>
      <c r="B165" s="42"/>
      <c r="C165" s="215" t="s">
        <v>394</v>
      </c>
      <c r="D165" s="215" t="s">
        <v>144</v>
      </c>
      <c r="E165" s="216" t="s">
        <v>1639</v>
      </c>
      <c r="F165" s="217" t="s">
        <v>1640</v>
      </c>
      <c r="G165" s="218" t="s">
        <v>19</v>
      </c>
      <c r="H165" s="219">
        <v>90</v>
      </c>
      <c r="I165" s="220"/>
      <c r="J165" s="221">
        <f>ROUND(I165*H165,2)</f>
        <v>0</v>
      </c>
      <c r="K165" s="217" t="s">
        <v>19</v>
      </c>
      <c r="L165" s="47"/>
      <c r="M165" s="222" t="s">
        <v>19</v>
      </c>
      <c r="N165" s="223" t="s">
        <v>44</v>
      </c>
      <c r="O165" s="87"/>
      <c r="P165" s="224">
        <f>O165*H165</f>
        <v>0</v>
      </c>
      <c r="Q165" s="224">
        <v>0</v>
      </c>
      <c r="R165" s="224">
        <f>Q165*H165</f>
        <v>0</v>
      </c>
      <c r="S165" s="224">
        <v>0</v>
      </c>
      <c r="T165" s="225">
        <f>S165*H165</f>
        <v>0</v>
      </c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R165" s="226" t="s">
        <v>149</v>
      </c>
      <c r="AT165" s="226" t="s">
        <v>144</v>
      </c>
      <c r="AU165" s="226" t="s">
        <v>77</v>
      </c>
      <c r="AY165" s="20" t="s">
        <v>142</v>
      </c>
      <c r="BE165" s="227">
        <f>IF(N165="základní",J165,0)</f>
        <v>0</v>
      </c>
      <c r="BF165" s="227">
        <f>IF(N165="snížená",J165,0)</f>
        <v>0</v>
      </c>
      <c r="BG165" s="227">
        <f>IF(N165="zákl. přenesená",J165,0)</f>
        <v>0</v>
      </c>
      <c r="BH165" s="227">
        <f>IF(N165="sníž. přenesená",J165,0)</f>
        <v>0</v>
      </c>
      <c r="BI165" s="227">
        <f>IF(N165="nulová",J165,0)</f>
        <v>0</v>
      </c>
      <c r="BJ165" s="20" t="s">
        <v>77</v>
      </c>
      <c r="BK165" s="227">
        <f>ROUND(I165*H165,2)</f>
        <v>0</v>
      </c>
      <c r="BL165" s="20" t="s">
        <v>149</v>
      </c>
      <c r="BM165" s="226" t="s">
        <v>611</v>
      </c>
    </row>
    <row r="166" s="2" customFormat="1">
      <c r="A166" s="41"/>
      <c r="B166" s="42"/>
      <c r="C166" s="43"/>
      <c r="D166" s="228" t="s">
        <v>151</v>
      </c>
      <c r="E166" s="43"/>
      <c r="F166" s="229" t="s">
        <v>1640</v>
      </c>
      <c r="G166" s="43"/>
      <c r="H166" s="43"/>
      <c r="I166" s="230"/>
      <c r="J166" s="43"/>
      <c r="K166" s="43"/>
      <c r="L166" s="47"/>
      <c r="M166" s="231"/>
      <c r="N166" s="232"/>
      <c r="O166" s="87"/>
      <c r="P166" s="87"/>
      <c r="Q166" s="87"/>
      <c r="R166" s="87"/>
      <c r="S166" s="87"/>
      <c r="T166" s="88"/>
      <c r="U166" s="41"/>
      <c r="V166" s="41"/>
      <c r="W166" s="41"/>
      <c r="X166" s="41"/>
      <c r="Y166" s="41"/>
      <c r="Z166" s="41"/>
      <c r="AA166" s="41"/>
      <c r="AB166" s="41"/>
      <c r="AC166" s="41"/>
      <c r="AD166" s="41"/>
      <c r="AE166" s="41"/>
      <c r="AT166" s="20" t="s">
        <v>151</v>
      </c>
      <c r="AU166" s="20" t="s">
        <v>77</v>
      </c>
    </row>
    <row r="167" s="2" customFormat="1" ht="24.15" customHeight="1">
      <c r="A167" s="41"/>
      <c r="B167" s="42"/>
      <c r="C167" s="215" t="s">
        <v>400</v>
      </c>
      <c r="D167" s="215" t="s">
        <v>144</v>
      </c>
      <c r="E167" s="216" t="s">
        <v>1641</v>
      </c>
      <c r="F167" s="217" t="s">
        <v>1642</v>
      </c>
      <c r="G167" s="218" t="s">
        <v>163</v>
      </c>
      <c r="H167" s="219">
        <v>70</v>
      </c>
      <c r="I167" s="220"/>
      <c r="J167" s="221">
        <f>ROUND(I167*H167,2)</f>
        <v>0</v>
      </c>
      <c r="K167" s="217" t="s">
        <v>19</v>
      </c>
      <c r="L167" s="47"/>
      <c r="M167" s="222" t="s">
        <v>19</v>
      </c>
      <c r="N167" s="223" t="s">
        <v>44</v>
      </c>
      <c r="O167" s="87"/>
      <c r="P167" s="224">
        <f>O167*H167</f>
        <v>0</v>
      </c>
      <c r="Q167" s="224">
        <v>0</v>
      </c>
      <c r="R167" s="224">
        <f>Q167*H167</f>
        <v>0</v>
      </c>
      <c r="S167" s="224">
        <v>0</v>
      </c>
      <c r="T167" s="225">
        <f>S167*H167</f>
        <v>0</v>
      </c>
      <c r="U167" s="41"/>
      <c r="V167" s="41"/>
      <c r="W167" s="41"/>
      <c r="X167" s="41"/>
      <c r="Y167" s="41"/>
      <c r="Z167" s="41"/>
      <c r="AA167" s="41"/>
      <c r="AB167" s="41"/>
      <c r="AC167" s="41"/>
      <c r="AD167" s="41"/>
      <c r="AE167" s="41"/>
      <c r="AR167" s="226" t="s">
        <v>149</v>
      </c>
      <c r="AT167" s="226" t="s">
        <v>144</v>
      </c>
      <c r="AU167" s="226" t="s">
        <v>77</v>
      </c>
      <c r="AY167" s="20" t="s">
        <v>142</v>
      </c>
      <c r="BE167" s="227">
        <f>IF(N167="základní",J167,0)</f>
        <v>0</v>
      </c>
      <c r="BF167" s="227">
        <f>IF(N167="snížená",J167,0)</f>
        <v>0</v>
      </c>
      <c r="BG167" s="227">
        <f>IF(N167="zákl. přenesená",J167,0)</f>
        <v>0</v>
      </c>
      <c r="BH167" s="227">
        <f>IF(N167="sníž. přenesená",J167,0)</f>
        <v>0</v>
      </c>
      <c r="BI167" s="227">
        <f>IF(N167="nulová",J167,0)</f>
        <v>0</v>
      </c>
      <c r="BJ167" s="20" t="s">
        <v>77</v>
      </c>
      <c r="BK167" s="227">
        <f>ROUND(I167*H167,2)</f>
        <v>0</v>
      </c>
      <c r="BL167" s="20" t="s">
        <v>149</v>
      </c>
      <c r="BM167" s="226" t="s">
        <v>622</v>
      </c>
    </row>
    <row r="168" s="2" customFormat="1">
      <c r="A168" s="41"/>
      <c r="B168" s="42"/>
      <c r="C168" s="43"/>
      <c r="D168" s="228" t="s">
        <v>151</v>
      </c>
      <c r="E168" s="43"/>
      <c r="F168" s="229" t="s">
        <v>1642</v>
      </c>
      <c r="G168" s="43"/>
      <c r="H168" s="43"/>
      <c r="I168" s="230"/>
      <c r="J168" s="43"/>
      <c r="K168" s="43"/>
      <c r="L168" s="47"/>
      <c r="M168" s="231"/>
      <c r="N168" s="232"/>
      <c r="O168" s="87"/>
      <c r="P168" s="87"/>
      <c r="Q168" s="87"/>
      <c r="R168" s="87"/>
      <c r="S168" s="87"/>
      <c r="T168" s="88"/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T168" s="20" t="s">
        <v>151</v>
      </c>
      <c r="AU168" s="20" t="s">
        <v>77</v>
      </c>
    </row>
    <row r="169" s="2" customFormat="1" ht="16.5" customHeight="1">
      <c r="A169" s="41"/>
      <c r="B169" s="42"/>
      <c r="C169" s="215" t="s">
        <v>406</v>
      </c>
      <c r="D169" s="215" t="s">
        <v>144</v>
      </c>
      <c r="E169" s="216" t="s">
        <v>1643</v>
      </c>
      <c r="F169" s="217" t="s">
        <v>1644</v>
      </c>
      <c r="G169" s="218" t="s">
        <v>147</v>
      </c>
      <c r="H169" s="219">
        <v>35</v>
      </c>
      <c r="I169" s="220"/>
      <c r="J169" s="221">
        <f>ROUND(I169*H169,2)</f>
        <v>0</v>
      </c>
      <c r="K169" s="217" t="s">
        <v>19</v>
      </c>
      <c r="L169" s="47"/>
      <c r="M169" s="222" t="s">
        <v>19</v>
      </c>
      <c r="N169" s="223" t="s">
        <v>44</v>
      </c>
      <c r="O169" s="87"/>
      <c r="P169" s="224">
        <f>O169*H169</f>
        <v>0</v>
      </c>
      <c r="Q169" s="224">
        <v>0</v>
      </c>
      <c r="R169" s="224">
        <f>Q169*H169</f>
        <v>0</v>
      </c>
      <c r="S169" s="224">
        <v>0</v>
      </c>
      <c r="T169" s="225">
        <f>S169*H169</f>
        <v>0</v>
      </c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R169" s="226" t="s">
        <v>149</v>
      </c>
      <c r="AT169" s="226" t="s">
        <v>144</v>
      </c>
      <c r="AU169" s="226" t="s">
        <v>77</v>
      </c>
      <c r="AY169" s="20" t="s">
        <v>142</v>
      </c>
      <c r="BE169" s="227">
        <f>IF(N169="základní",J169,0)</f>
        <v>0</v>
      </c>
      <c r="BF169" s="227">
        <f>IF(N169="snížená",J169,0)</f>
        <v>0</v>
      </c>
      <c r="BG169" s="227">
        <f>IF(N169="zákl. přenesená",J169,0)</f>
        <v>0</v>
      </c>
      <c r="BH169" s="227">
        <f>IF(N169="sníž. přenesená",J169,0)</f>
        <v>0</v>
      </c>
      <c r="BI169" s="227">
        <f>IF(N169="nulová",J169,0)</f>
        <v>0</v>
      </c>
      <c r="BJ169" s="20" t="s">
        <v>77</v>
      </c>
      <c r="BK169" s="227">
        <f>ROUND(I169*H169,2)</f>
        <v>0</v>
      </c>
      <c r="BL169" s="20" t="s">
        <v>149</v>
      </c>
      <c r="BM169" s="226" t="s">
        <v>638</v>
      </c>
    </row>
    <row r="170" s="2" customFormat="1">
      <c r="A170" s="41"/>
      <c r="B170" s="42"/>
      <c r="C170" s="43"/>
      <c r="D170" s="228" t="s">
        <v>151</v>
      </c>
      <c r="E170" s="43"/>
      <c r="F170" s="229" t="s">
        <v>1644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151</v>
      </c>
      <c r="AU170" s="20" t="s">
        <v>77</v>
      </c>
    </row>
    <row r="171" s="2" customFormat="1" ht="16.5" customHeight="1">
      <c r="A171" s="41"/>
      <c r="B171" s="42"/>
      <c r="C171" s="215" t="s">
        <v>412</v>
      </c>
      <c r="D171" s="215" t="s">
        <v>144</v>
      </c>
      <c r="E171" s="216" t="s">
        <v>1645</v>
      </c>
      <c r="F171" s="217" t="s">
        <v>1646</v>
      </c>
      <c r="G171" s="218" t="s">
        <v>147</v>
      </c>
      <c r="H171" s="219">
        <v>35</v>
      </c>
      <c r="I171" s="220"/>
      <c r="J171" s="221">
        <f>ROUND(I171*H171,2)</f>
        <v>0</v>
      </c>
      <c r="K171" s="217" t="s">
        <v>19</v>
      </c>
      <c r="L171" s="47"/>
      <c r="M171" s="222" t="s">
        <v>19</v>
      </c>
      <c r="N171" s="223" t="s">
        <v>44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149</v>
      </c>
      <c r="AT171" s="226" t="s">
        <v>144</v>
      </c>
      <c r="AU171" s="226" t="s">
        <v>77</v>
      </c>
      <c r="AY171" s="20" t="s">
        <v>142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77</v>
      </c>
      <c r="BK171" s="227">
        <f>ROUND(I171*H171,2)</f>
        <v>0</v>
      </c>
      <c r="BL171" s="20" t="s">
        <v>149</v>
      </c>
      <c r="BM171" s="226" t="s">
        <v>651</v>
      </c>
    </row>
    <row r="172" s="2" customFormat="1">
      <c r="A172" s="41"/>
      <c r="B172" s="42"/>
      <c r="C172" s="43"/>
      <c r="D172" s="228" t="s">
        <v>151</v>
      </c>
      <c r="E172" s="43"/>
      <c r="F172" s="229" t="s">
        <v>1646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151</v>
      </c>
      <c r="AU172" s="20" t="s">
        <v>77</v>
      </c>
    </row>
    <row r="173" s="2" customFormat="1" ht="16.5" customHeight="1">
      <c r="A173" s="41"/>
      <c r="B173" s="42"/>
      <c r="C173" s="215" t="s">
        <v>418</v>
      </c>
      <c r="D173" s="215" t="s">
        <v>144</v>
      </c>
      <c r="E173" s="216" t="s">
        <v>1647</v>
      </c>
      <c r="F173" s="217" t="s">
        <v>1648</v>
      </c>
      <c r="G173" s="218" t="s">
        <v>1566</v>
      </c>
      <c r="H173" s="219">
        <v>8</v>
      </c>
      <c r="I173" s="220"/>
      <c r="J173" s="221">
        <f>ROUND(I173*H173,2)</f>
        <v>0</v>
      </c>
      <c r="K173" s="217" t="s">
        <v>19</v>
      </c>
      <c r="L173" s="47"/>
      <c r="M173" s="222" t="s">
        <v>19</v>
      </c>
      <c r="N173" s="223" t="s">
        <v>44</v>
      </c>
      <c r="O173" s="87"/>
      <c r="P173" s="224">
        <f>O173*H173</f>
        <v>0</v>
      </c>
      <c r="Q173" s="224">
        <v>0</v>
      </c>
      <c r="R173" s="224">
        <f>Q173*H173</f>
        <v>0</v>
      </c>
      <c r="S173" s="224">
        <v>0</v>
      </c>
      <c r="T173" s="225">
        <f>S173*H173</f>
        <v>0</v>
      </c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R173" s="226" t="s">
        <v>149</v>
      </c>
      <c r="AT173" s="226" t="s">
        <v>144</v>
      </c>
      <c r="AU173" s="226" t="s">
        <v>77</v>
      </c>
      <c r="AY173" s="20" t="s">
        <v>142</v>
      </c>
      <c r="BE173" s="227">
        <f>IF(N173="základní",J173,0)</f>
        <v>0</v>
      </c>
      <c r="BF173" s="227">
        <f>IF(N173="snížená",J173,0)</f>
        <v>0</v>
      </c>
      <c r="BG173" s="227">
        <f>IF(N173="zákl. přenesená",J173,0)</f>
        <v>0</v>
      </c>
      <c r="BH173" s="227">
        <f>IF(N173="sníž. přenesená",J173,0)</f>
        <v>0</v>
      </c>
      <c r="BI173" s="227">
        <f>IF(N173="nulová",J173,0)</f>
        <v>0</v>
      </c>
      <c r="BJ173" s="20" t="s">
        <v>77</v>
      </c>
      <c r="BK173" s="227">
        <f>ROUND(I173*H173,2)</f>
        <v>0</v>
      </c>
      <c r="BL173" s="20" t="s">
        <v>149</v>
      </c>
      <c r="BM173" s="226" t="s">
        <v>663</v>
      </c>
    </row>
    <row r="174" s="2" customFormat="1">
      <c r="A174" s="41"/>
      <c r="B174" s="42"/>
      <c r="C174" s="43"/>
      <c r="D174" s="228" t="s">
        <v>151</v>
      </c>
      <c r="E174" s="43"/>
      <c r="F174" s="229" t="s">
        <v>1648</v>
      </c>
      <c r="G174" s="43"/>
      <c r="H174" s="43"/>
      <c r="I174" s="230"/>
      <c r="J174" s="43"/>
      <c r="K174" s="43"/>
      <c r="L174" s="47"/>
      <c r="M174" s="231"/>
      <c r="N174" s="232"/>
      <c r="O174" s="87"/>
      <c r="P174" s="87"/>
      <c r="Q174" s="87"/>
      <c r="R174" s="87"/>
      <c r="S174" s="87"/>
      <c r="T174" s="88"/>
      <c r="U174" s="41"/>
      <c r="V174" s="41"/>
      <c r="W174" s="41"/>
      <c r="X174" s="41"/>
      <c r="Y174" s="41"/>
      <c r="Z174" s="41"/>
      <c r="AA174" s="41"/>
      <c r="AB174" s="41"/>
      <c r="AC174" s="41"/>
      <c r="AD174" s="41"/>
      <c r="AE174" s="41"/>
      <c r="AT174" s="20" t="s">
        <v>151</v>
      </c>
      <c r="AU174" s="20" t="s">
        <v>77</v>
      </c>
    </row>
    <row r="175" s="2" customFormat="1" ht="16.5" customHeight="1">
      <c r="A175" s="41"/>
      <c r="B175" s="42"/>
      <c r="C175" s="215" t="s">
        <v>424</v>
      </c>
      <c r="D175" s="215" t="s">
        <v>144</v>
      </c>
      <c r="E175" s="216" t="s">
        <v>1536</v>
      </c>
      <c r="F175" s="217" t="s">
        <v>1612</v>
      </c>
      <c r="G175" s="218" t="s">
        <v>1536</v>
      </c>
      <c r="H175" s="219">
        <v>12</v>
      </c>
      <c r="I175" s="220"/>
      <c r="J175" s="221">
        <f>ROUND(I175*H175,2)</f>
        <v>0</v>
      </c>
      <c r="K175" s="217" t="s">
        <v>19</v>
      </c>
      <c r="L175" s="47"/>
      <c r="M175" s="222" t="s">
        <v>19</v>
      </c>
      <c r="N175" s="223" t="s">
        <v>44</v>
      </c>
      <c r="O175" s="87"/>
      <c r="P175" s="224">
        <f>O175*H175</f>
        <v>0</v>
      </c>
      <c r="Q175" s="224">
        <v>0</v>
      </c>
      <c r="R175" s="224">
        <f>Q175*H175</f>
        <v>0</v>
      </c>
      <c r="S175" s="224">
        <v>0</v>
      </c>
      <c r="T175" s="225">
        <f>S175*H175</f>
        <v>0</v>
      </c>
      <c r="U175" s="41"/>
      <c r="V175" s="41"/>
      <c r="W175" s="41"/>
      <c r="X175" s="41"/>
      <c r="Y175" s="41"/>
      <c r="Z175" s="41"/>
      <c r="AA175" s="41"/>
      <c r="AB175" s="41"/>
      <c r="AC175" s="41"/>
      <c r="AD175" s="41"/>
      <c r="AE175" s="41"/>
      <c r="AR175" s="226" t="s">
        <v>149</v>
      </c>
      <c r="AT175" s="226" t="s">
        <v>144</v>
      </c>
      <c r="AU175" s="226" t="s">
        <v>77</v>
      </c>
      <c r="AY175" s="20" t="s">
        <v>142</v>
      </c>
      <c r="BE175" s="227">
        <f>IF(N175="základní",J175,0)</f>
        <v>0</v>
      </c>
      <c r="BF175" s="227">
        <f>IF(N175="snížená",J175,0)</f>
        <v>0</v>
      </c>
      <c r="BG175" s="227">
        <f>IF(N175="zákl. přenesená",J175,0)</f>
        <v>0</v>
      </c>
      <c r="BH175" s="227">
        <f>IF(N175="sníž. přenesená",J175,0)</f>
        <v>0</v>
      </c>
      <c r="BI175" s="227">
        <f>IF(N175="nulová",J175,0)</f>
        <v>0</v>
      </c>
      <c r="BJ175" s="20" t="s">
        <v>77</v>
      </c>
      <c r="BK175" s="227">
        <f>ROUND(I175*H175,2)</f>
        <v>0</v>
      </c>
      <c r="BL175" s="20" t="s">
        <v>149</v>
      </c>
      <c r="BM175" s="226" t="s">
        <v>675</v>
      </c>
    </row>
    <row r="176" s="2" customFormat="1">
      <c r="A176" s="41"/>
      <c r="B176" s="42"/>
      <c r="C176" s="43"/>
      <c r="D176" s="228" t="s">
        <v>151</v>
      </c>
      <c r="E176" s="43"/>
      <c r="F176" s="229" t="s">
        <v>1612</v>
      </c>
      <c r="G176" s="43"/>
      <c r="H176" s="43"/>
      <c r="I176" s="230"/>
      <c r="J176" s="43"/>
      <c r="K176" s="43"/>
      <c r="L176" s="47"/>
      <c r="M176" s="290"/>
      <c r="N176" s="291"/>
      <c r="O176" s="292"/>
      <c r="P176" s="292"/>
      <c r="Q176" s="292"/>
      <c r="R176" s="292"/>
      <c r="S176" s="292"/>
      <c r="T176" s="293"/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T176" s="20" t="s">
        <v>151</v>
      </c>
      <c r="AU176" s="20" t="s">
        <v>77</v>
      </c>
    </row>
    <row r="177" s="2" customFormat="1" ht="6.96" customHeight="1">
      <c r="A177" s="41"/>
      <c r="B177" s="62"/>
      <c r="C177" s="63"/>
      <c r="D177" s="63"/>
      <c r="E177" s="63"/>
      <c r="F177" s="63"/>
      <c r="G177" s="63"/>
      <c r="H177" s="63"/>
      <c r="I177" s="63"/>
      <c r="J177" s="63"/>
      <c r="K177" s="63"/>
      <c r="L177" s="47"/>
      <c r="M177" s="41"/>
      <c r="O177" s="41"/>
      <c r="P177" s="41"/>
      <c r="Q177" s="41"/>
      <c r="R177" s="41"/>
      <c r="S177" s="41"/>
      <c r="T177" s="41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</row>
  </sheetData>
  <sheetProtection sheet="1" autoFilter="0" formatColumns="0" formatRows="0" objects="1" scenarios="1" spinCount="100000" saltValue="XEH1mJ8NiKop0LqdnO/OYj6DtI7o0trgMZaj9P+z+ZbH309DrTipnnyqOMvXTZ92EVszSoyvmG4VP4oxvZ1WIA==" hashValue="WjIIJ0wJF5v89p/3TxsiLkRRMbH0wyk9KLPI+xkI2VGIarK5T7TIx8G+y9SzZeDHjhglPsFNMidWbeYANjBf9A==" algorithmName="SHA-512" password="CB6D"/>
  <autoFilter ref="C89:K176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8:H78"/>
    <mergeCell ref="E80:H80"/>
    <mergeCell ref="E82:H8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95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ZATEPLENÍ FASÁD A STŘECHY TĚLOCVIČNY ZŠ Louny, Přemyslovců 2209</v>
      </c>
      <c r="F7" s="145"/>
      <c r="G7" s="145"/>
      <c r="H7" s="145"/>
      <c r="L7" s="23"/>
    </row>
    <row r="8" s="1" customFormat="1" ht="12" customHeight="1">
      <c r="B8" s="23"/>
      <c r="D8" s="145" t="s">
        <v>101</v>
      </c>
      <c r="L8" s="23"/>
    </row>
    <row r="9" s="2" customFormat="1" ht="16.5" customHeight="1">
      <c r="A9" s="41"/>
      <c r="B9" s="47"/>
      <c r="C9" s="41"/>
      <c r="D9" s="41"/>
      <c r="E9" s="146" t="s">
        <v>102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 ht="12" customHeight="1">
      <c r="A10" s="41"/>
      <c r="B10" s="47"/>
      <c r="C10" s="41"/>
      <c r="D10" s="145" t="s">
        <v>103</v>
      </c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6.5" customHeight="1">
      <c r="A11" s="41"/>
      <c r="B11" s="47"/>
      <c r="C11" s="41"/>
      <c r="D11" s="41"/>
      <c r="E11" s="148" t="s">
        <v>1649</v>
      </c>
      <c r="F11" s="41"/>
      <c r="G11" s="41"/>
      <c r="H11" s="41"/>
      <c r="I11" s="41"/>
      <c r="J11" s="41"/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>
      <c r="A12" s="41"/>
      <c r="B12" s="47"/>
      <c r="C12" s="41"/>
      <c r="D12" s="41"/>
      <c r="E12" s="41"/>
      <c r="F12" s="41"/>
      <c r="G12" s="41"/>
      <c r="H12" s="41"/>
      <c r="I12" s="41"/>
      <c r="J12" s="41"/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2" customHeight="1">
      <c r="A13" s="41"/>
      <c r="B13" s="47"/>
      <c r="C13" s="41"/>
      <c r="D13" s="145" t="s">
        <v>18</v>
      </c>
      <c r="E13" s="41"/>
      <c r="F13" s="136" t="s">
        <v>19</v>
      </c>
      <c r="G13" s="41"/>
      <c r="H13" s="41"/>
      <c r="I13" s="145" t="s">
        <v>20</v>
      </c>
      <c r="J13" s="136" t="s">
        <v>19</v>
      </c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21</v>
      </c>
      <c r="E14" s="41"/>
      <c r="F14" s="136" t="s">
        <v>36</v>
      </c>
      <c r="G14" s="41"/>
      <c r="H14" s="41"/>
      <c r="I14" s="145" t="s">
        <v>23</v>
      </c>
      <c r="J14" s="149" t="str">
        <f>'Rekapitulace stavby'!AN8</f>
        <v>7. 1. 2025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0.8" customHeight="1">
      <c r="A15" s="41"/>
      <c r="B15" s="47"/>
      <c r="C15" s="41"/>
      <c r="D15" s="41"/>
      <c r="E15" s="41"/>
      <c r="F15" s="41"/>
      <c r="G15" s="41"/>
      <c r="H15" s="41"/>
      <c r="I15" s="41"/>
      <c r="J15" s="41"/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12" customHeight="1">
      <c r="A16" s="41"/>
      <c r="B16" s="47"/>
      <c r="C16" s="41"/>
      <c r="D16" s="145" t="s">
        <v>25</v>
      </c>
      <c r="E16" s="41"/>
      <c r="F16" s="41"/>
      <c r="G16" s="41"/>
      <c r="H16" s="41"/>
      <c r="I16" s="145" t="s">
        <v>26</v>
      </c>
      <c r="J16" s="136" t="str">
        <f>IF('Rekapitulace stavby'!AN10="","",'Rekapitulace stavby'!AN10)</f>
        <v/>
      </c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8" customHeight="1">
      <c r="A17" s="41"/>
      <c r="B17" s="47"/>
      <c r="C17" s="41"/>
      <c r="D17" s="41"/>
      <c r="E17" s="136" t="str">
        <f>IF('Rekapitulace stavby'!E11="","",'Rekapitulace stavby'!E11)</f>
        <v>Město Louny</v>
      </c>
      <c r="F17" s="41"/>
      <c r="G17" s="41"/>
      <c r="H17" s="41"/>
      <c r="I17" s="145" t="s">
        <v>28</v>
      </c>
      <c r="J17" s="136" t="str">
        <f>IF('Rekapitulace stavby'!AN11="","",'Rekapitulace stavby'!AN11)</f>
        <v/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6.96" customHeight="1">
      <c r="A18" s="41"/>
      <c r="B18" s="47"/>
      <c r="C18" s="41"/>
      <c r="D18" s="41"/>
      <c r="E18" s="41"/>
      <c r="F18" s="41"/>
      <c r="G18" s="41"/>
      <c r="H18" s="41"/>
      <c r="I18" s="41"/>
      <c r="J18" s="41"/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12" customHeight="1">
      <c r="A19" s="41"/>
      <c r="B19" s="47"/>
      <c r="C19" s="41"/>
      <c r="D19" s="145" t="s">
        <v>29</v>
      </c>
      <c r="E19" s="41"/>
      <c r="F19" s="41"/>
      <c r="G19" s="41"/>
      <c r="H19" s="41"/>
      <c r="I19" s="145" t="s">
        <v>26</v>
      </c>
      <c r="J19" s="36" t="str">
        <f>'Rekapitulace stavby'!AN13</f>
        <v>Vyplň údaj</v>
      </c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8" customHeight="1">
      <c r="A20" s="41"/>
      <c r="B20" s="47"/>
      <c r="C20" s="41"/>
      <c r="D20" s="41"/>
      <c r="E20" s="36" t="str">
        <f>'Rekapitulace stavby'!E14</f>
        <v>Vyplň údaj</v>
      </c>
      <c r="F20" s="136"/>
      <c r="G20" s="136"/>
      <c r="H20" s="136"/>
      <c r="I20" s="145" t="s">
        <v>28</v>
      </c>
      <c r="J20" s="36" t="str">
        <f>'Rekapitulace stavby'!AN14</f>
        <v>Vyplň údaj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6.96" customHeight="1">
      <c r="A21" s="41"/>
      <c r="B21" s="47"/>
      <c r="C21" s="41"/>
      <c r="D21" s="41"/>
      <c r="E21" s="41"/>
      <c r="F21" s="41"/>
      <c r="G21" s="41"/>
      <c r="H21" s="41"/>
      <c r="I21" s="41"/>
      <c r="J21" s="41"/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12" customHeight="1">
      <c r="A22" s="41"/>
      <c r="B22" s="47"/>
      <c r="C22" s="41"/>
      <c r="D22" s="145" t="s">
        <v>31</v>
      </c>
      <c r="E22" s="41"/>
      <c r="F22" s="41"/>
      <c r="G22" s="41"/>
      <c r="H22" s="41"/>
      <c r="I22" s="145" t="s">
        <v>26</v>
      </c>
      <c r="J22" s="136" t="str">
        <f>IF('Rekapitulace stavby'!AN16="","",'Rekapitulace stavby'!AN16)</f>
        <v>28744632</v>
      </c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8" customHeight="1">
      <c r="A23" s="41"/>
      <c r="B23" s="47"/>
      <c r="C23" s="41"/>
      <c r="D23" s="41"/>
      <c r="E23" s="136" t="str">
        <f>IF('Rekapitulace stavby'!E17="","",'Rekapitulace stavby'!E17)</f>
        <v>RYSIK Design, s.r.o.</v>
      </c>
      <c r="F23" s="41"/>
      <c r="G23" s="41"/>
      <c r="H23" s="41"/>
      <c r="I23" s="145" t="s">
        <v>28</v>
      </c>
      <c r="J23" s="136" t="str">
        <f>IF('Rekapitulace stavby'!AN17="","",'Rekapitulace stavby'!AN17)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6.96" customHeight="1">
      <c r="A24" s="41"/>
      <c r="B24" s="47"/>
      <c r="C24" s="41"/>
      <c r="D24" s="41"/>
      <c r="E24" s="41"/>
      <c r="F24" s="41"/>
      <c r="G24" s="41"/>
      <c r="H24" s="41"/>
      <c r="I24" s="41"/>
      <c r="J24" s="41"/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12" customHeight="1">
      <c r="A25" s="41"/>
      <c r="B25" s="47"/>
      <c r="C25" s="41"/>
      <c r="D25" s="145" t="s">
        <v>35</v>
      </c>
      <c r="E25" s="41"/>
      <c r="F25" s="41"/>
      <c r="G25" s="41"/>
      <c r="H25" s="41"/>
      <c r="I25" s="145" t="s">
        <v>26</v>
      </c>
      <c r="J25" s="136" t="str">
        <f>IF('Rekapitulace stavby'!AN19="","",'Rekapitulace stavby'!AN19)</f>
        <v/>
      </c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8" customHeight="1">
      <c r="A26" s="41"/>
      <c r="B26" s="47"/>
      <c r="C26" s="41"/>
      <c r="D26" s="41"/>
      <c r="E26" s="136" t="str">
        <f>IF('Rekapitulace stavby'!E20="","",'Rekapitulace stavby'!E20)</f>
        <v xml:space="preserve"> </v>
      </c>
      <c r="F26" s="41"/>
      <c r="G26" s="41"/>
      <c r="H26" s="41"/>
      <c r="I26" s="145" t="s">
        <v>28</v>
      </c>
      <c r="J26" s="136" t="str">
        <f>IF('Rekapitulace stavby'!AN20="","",'Rekapitulace stavby'!AN20)</f>
        <v/>
      </c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2" customFormat="1" ht="6.96" customHeight="1">
      <c r="A27" s="41"/>
      <c r="B27" s="47"/>
      <c r="C27" s="41"/>
      <c r="D27" s="41"/>
      <c r="E27" s="41"/>
      <c r="F27" s="41"/>
      <c r="G27" s="41"/>
      <c r="H27" s="41"/>
      <c r="I27" s="41"/>
      <c r="J27" s="41"/>
      <c r="K27" s="41"/>
      <c r="L27" s="147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</row>
    <row r="28" s="2" customFormat="1" ht="12" customHeight="1">
      <c r="A28" s="41"/>
      <c r="B28" s="47"/>
      <c r="C28" s="41"/>
      <c r="D28" s="145" t="s">
        <v>37</v>
      </c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8" customFormat="1" ht="16.5" customHeight="1">
      <c r="A29" s="150"/>
      <c r="B29" s="151"/>
      <c r="C29" s="150"/>
      <c r="D29" s="150"/>
      <c r="E29" s="152" t="s">
        <v>19</v>
      </c>
      <c r="F29" s="152"/>
      <c r="G29" s="152"/>
      <c r="H29" s="152"/>
      <c r="I29" s="150"/>
      <c r="J29" s="150"/>
      <c r="K29" s="150"/>
      <c r="L29" s="153"/>
      <c r="S29" s="150"/>
      <c r="T29" s="150"/>
      <c r="U29" s="150"/>
      <c r="V29" s="150"/>
      <c r="W29" s="150"/>
      <c r="X29" s="150"/>
      <c r="Y29" s="150"/>
      <c r="Z29" s="150"/>
      <c r="AA29" s="150"/>
      <c r="AB29" s="150"/>
      <c r="AC29" s="150"/>
      <c r="AD29" s="150"/>
      <c r="AE29" s="150"/>
    </row>
    <row r="30" s="2" customFormat="1" ht="6.96" customHeight="1">
      <c r="A30" s="41"/>
      <c r="B30" s="47"/>
      <c r="C30" s="41"/>
      <c r="D30" s="41"/>
      <c r="E30" s="41"/>
      <c r="F30" s="41"/>
      <c r="G30" s="41"/>
      <c r="H30" s="41"/>
      <c r="I30" s="41"/>
      <c r="J30" s="41"/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25.44" customHeight="1">
      <c r="A32" s="41"/>
      <c r="B32" s="47"/>
      <c r="C32" s="41"/>
      <c r="D32" s="155" t="s">
        <v>39</v>
      </c>
      <c r="E32" s="41"/>
      <c r="F32" s="41"/>
      <c r="G32" s="41"/>
      <c r="H32" s="41"/>
      <c r="I32" s="41"/>
      <c r="J32" s="156">
        <f>ROUND(J87, 2)</f>
        <v>0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6.96" customHeight="1">
      <c r="A33" s="41"/>
      <c r="B33" s="47"/>
      <c r="C33" s="41"/>
      <c r="D33" s="154"/>
      <c r="E33" s="154"/>
      <c r="F33" s="154"/>
      <c r="G33" s="154"/>
      <c r="H33" s="154"/>
      <c r="I33" s="154"/>
      <c r="J33" s="154"/>
      <c r="K33" s="154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41"/>
      <c r="F34" s="157" t="s">
        <v>41</v>
      </c>
      <c r="G34" s="41"/>
      <c r="H34" s="41"/>
      <c r="I34" s="157" t="s">
        <v>40</v>
      </c>
      <c r="J34" s="157" t="s">
        <v>42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s="2" customFormat="1" ht="14.4" customHeight="1">
      <c r="A35" s="41"/>
      <c r="B35" s="47"/>
      <c r="C35" s="41"/>
      <c r="D35" s="158" t="s">
        <v>43</v>
      </c>
      <c r="E35" s="145" t="s">
        <v>44</v>
      </c>
      <c r="F35" s="159">
        <f>ROUND((SUM(BE87:BE147)),  2)</f>
        <v>0</v>
      </c>
      <c r="G35" s="41"/>
      <c r="H35" s="41"/>
      <c r="I35" s="160">
        <v>0.20999999999999999</v>
      </c>
      <c r="J35" s="159">
        <f>ROUND(((SUM(BE87:BE147))*I35),  2)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s="2" customFormat="1" ht="14.4" customHeight="1">
      <c r="A36" s="41"/>
      <c r="B36" s="47"/>
      <c r="C36" s="41"/>
      <c r="D36" s="41"/>
      <c r="E36" s="145" t="s">
        <v>45</v>
      </c>
      <c r="F36" s="159">
        <f>ROUND((SUM(BF87:BF147)),  2)</f>
        <v>0</v>
      </c>
      <c r="G36" s="41"/>
      <c r="H36" s="41"/>
      <c r="I36" s="160">
        <v>0.12</v>
      </c>
      <c r="J36" s="159">
        <f>ROUND(((SUM(BF87:BF147))*I36),  2)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46</v>
      </c>
      <c r="F37" s="159">
        <f>ROUND((SUM(BG87:BG147)),  2)</f>
        <v>0</v>
      </c>
      <c r="G37" s="41"/>
      <c r="H37" s="41"/>
      <c r="I37" s="160">
        <v>0.20999999999999999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hidden="1" s="2" customFormat="1" ht="14.4" customHeight="1">
      <c r="A38" s="41"/>
      <c r="B38" s="47"/>
      <c r="C38" s="41"/>
      <c r="D38" s="41"/>
      <c r="E38" s="145" t="s">
        <v>47</v>
      </c>
      <c r="F38" s="159">
        <f>ROUND((SUM(BH87:BH147)),  2)</f>
        <v>0</v>
      </c>
      <c r="G38" s="41"/>
      <c r="H38" s="41"/>
      <c r="I38" s="160">
        <v>0.12</v>
      </c>
      <c r="J38" s="159">
        <f>0</f>
        <v>0</v>
      </c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hidden="1" s="2" customFormat="1" ht="14.4" customHeight="1">
      <c r="A39" s="41"/>
      <c r="B39" s="47"/>
      <c r="C39" s="41"/>
      <c r="D39" s="41"/>
      <c r="E39" s="145" t="s">
        <v>48</v>
      </c>
      <c r="F39" s="159">
        <f>ROUND((SUM(BI87:BI147)),  2)</f>
        <v>0</v>
      </c>
      <c r="G39" s="41"/>
      <c r="H39" s="41"/>
      <c r="I39" s="160">
        <v>0</v>
      </c>
      <c r="J39" s="159">
        <f>0</f>
        <v>0</v>
      </c>
      <c r="K39" s="41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6.96" customHeight="1">
      <c r="A40" s="41"/>
      <c r="B40" s="47"/>
      <c r="C40" s="41"/>
      <c r="D40" s="41"/>
      <c r="E40" s="41"/>
      <c r="F40" s="41"/>
      <c r="G40" s="41"/>
      <c r="H40" s="41"/>
      <c r="I40" s="41"/>
      <c r="J40" s="41"/>
      <c r="K40" s="41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1" s="2" customFormat="1" ht="25.44" customHeight="1">
      <c r="A41" s="41"/>
      <c r="B41" s="47"/>
      <c r="C41" s="161"/>
      <c r="D41" s="162" t="s">
        <v>49</v>
      </c>
      <c r="E41" s="163"/>
      <c r="F41" s="163"/>
      <c r="G41" s="164" t="s">
        <v>50</v>
      </c>
      <c r="H41" s="165" t="s">
        <v>51</v>
      </c>
      <c r="I41" s="163"/>
      <c r="J41" s="166">
        <f>SUM(J32:J39)</f>
        <v>0</v>
      </c>
      <c r="K41" s="167"/>
      <c r="L41" s="147"/>
      <c r="S41" s="41"/>
      <c r="T41" s="41"/>
      <c r="U41" s="41"/>
      <c r="V41" s="41"/>
      <c r="W41" s="41"/>
      <c r="X41" s="41"/>
      <c r="Y41" s="41"/>
      <c r="Z41" s="41"/>
      <c r="AA41" s="41"/>
      <c r="AB41" s="41"/>
      <c r="AC41" s="41"/>
      <c r="AD41" s="41"/>
      <c r="AE41" s="41"/>
    </row>
    <row r="42" s="2" customFormat="1" ht="14.4" customHeight="1">
      <c r="A42" s="41"/>
      <c r="B42" s="168"/>
      <c r="C42" s="169"/>
      <c r="D42" s="169"/>
      <c r="E42" s="169"/>
      <c r="F42" s="169"/>
      <c r="G42" s="169"/>
      <c r="H42" s="169"/>
      <c r="I42" s="169"/>
      <c r="J42" s="169"/>
      <c r="K42" s="169"/>
      <c r="L42" s="147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</row>
    <row r="46" s="2" customFormat="1" ht="6.96" customHeight="1">
      <c r="A46" s="41"/>
      <c r="B46" s="170"/>
      <c r="C46" s="171"/>
      <c r="D46" s="171"/>
      <c r="E46" s="171"/>
      <c r="F46" s="171"/>
      <c r="G46" s="171"/>
      <c r="H46" s="171"/>
      <c r="I46" s="171"/>
      <c r="J46" s="171"/>
      <c r="K46" s="171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24.96" customHeight="1">
      <c r="A47" s="41"/>
      <c r="B47" s="42"/>
      <c r="C47" s="26" t="s">
        <v>105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6.96" customHeight="1">
      <c r="A48" s="41"/>
      <c r="B48" s="42"/>
      <c r="C48" s="43"/>
      <c r="D48" s="43"/>
      <c r="E48" s="43"/>
      <c r="F48" s="43"/>
      <c r="G48" s="43"/>
      <c r="H48" s="43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16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26.25" customHeight="1">
      <c r="A50" s="41"/>
      <c r="B50" s="42"/>
      <c r="C50" s="43"/>
      <c r="D50" s="43"/>
      <c r="E50" s="172" t="str">
        <f>E7</f>
        <v>ZATEPLENÍ FASÁD A STŘECHY TĚLOCVIČNY ZŠ Louny, Přemyslovců 2209</v>
      </c>
      <c r="F50" s="35"/>
      <c r="G50" s="35"/>
      <c r="H50" s="35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1" customFormat="1" ht="12" customHeight="1">
      <c r="B51" s="24"/>
      <c r="C51" s="35" t="s">
        <v>101</v>
      </c>
      <c r="D51" s="25"/>
      <c r="E51" s="25"/>
      <c r="F51" s="25"/>
      <c r="G51" s="25"/>
      <c r="H51" s="25"/>
      <c r="I51" s="25"/>
      <c r="J51" s="25"/>
      <c r="K51" s="25"/>
      <c r="L51" s="23"/>
    </row>
    <row r="52" s="2" customFormat="1" ht="16.5" customHeight="1">
      <c r="A52" s="41"/>
      <c r="B52" s="42"/>
      <c r="C52" s="43"/>
      <c r="D52" s="43"/>
      <c r="E52" s="172" t="s">
        <v>102</v>
      </c>
      <c r="F52" s="43"/>
      <c r="G52" s="43"/>
      <c r="H52" s="43"/>
      <c r="I52" s="43"/>
      <c r="J52" s="43"/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12" customHeight="1">
      <c r="A53" s="41"/>
      <c r="B53" s="42"/>
      <c r="C53" s="35" t="s">
        <v>103</v>
      </c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6.5" customHeight="1">
      <c r="A54" s="41"/>
      <c r="B54" s="42"/>
      <c r="C54" s="43"/>
      <c r="D54" s="43"/>
      <c r="E54" s="72" t="str">
        <f>E11</f>
        <v>1-4 - slaboproud</v>
      </c>
      <c r="F54" s="43"/>
      <c r="G54" s="43"/>
      <c r="H54" s="43"/>
      <c r="I54" s="43"/>
      <c r="J54" s="43"/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6.96" customHeight="1">
      <c r="A55" s="41"/>
      <c r="B55" s="42"/>
      <c r="C55" s="43"/>
      <c r="D55" s="43"/>
      <c r="E55" s="43"/>
      <c r="F55" s="43"/>
      <c r="G55" s="43"/>
      <c r="H55" s="43"/>
      <c r="I55" s="43"/>
      <c r="J55" s="43"/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2" customHeight="1">
      <c r="A56" s="41"/>
      <c r="B56" s="42"/>
      <c r="C56" s="35" t="s">
        <v>21</v>
      </c>
      <c r="D56" s="43"/>
      <c r="E56" s="43"/>
      <c r="F56" s="30" t="str">
        <f>F14</f>
        <v xml:space="preserve"> </v>
      </c>
      <c r="G56" s="43"/>
      <c r="H56" s="43"/>
      <c r="I56" s="35" t="s">
        <v>23</v>
      </c>
      <c r="J56" s="75" t="str">
        <f>IF(J14="","",J14)</f>
        <v>7. 1. 2025</v>
      </c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6.96" customHeight="1">
      <c r="A57" s="41"/>
      <c r="B57" s="42"/>
      <c r="C57" s="43"/>
      <c r="D57" s="43"/>
      <c r="E57" s="43"/>
      <c r="F57" s="43"/>
      <c r="G57" s="43"/>
      <c r="H57" s="43"/>
      <c r="I57" s="43"/>
      <c r="J57" s="43"/>
      <c r="K57" s="43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5.15" customHeight="1">
      <c r="A58" s="41"/>
      <c r="B58" s="42"/>
      <c r="C58" s="35" t="s">
        <v>25</v>
      </c>
      <c r="D58" s="43"/>
      <c r="E58" s="43"/>
      <c r="F58" s="30" t="str">
        <f>E17</f>
        <v>Město Louny</v>
      </c>
      <c r="G58" s="43"/>
      <c r="H58" s="43"/>
      <c r="I58" s="35" t="s">
        <v>31</v>
      </c>
      <c r="J58" s="39" t="str">
        <f>E23</f>
        <v>RYSIK Design, s.r.o.</v>
      </c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15.15" customHeight="1">
      <c r="A59" s="41"/>
      <c r="B59" s="42"/>
      <c r="C59" s="35" t="s">
        <v>29</v>
      </c>
      <c r="D59" s="43"/>
      <c r="E59" s="43"/>
      <c r="F59" s="30" t="str">
        <f>IF(E20="","",E20)</f>
        <v>Vyplň údaj</v>
      </c>
      <c r="G59" s="43"/>
      <c r="H59" s="43"/>
      <c r="I59" s="35" t="s">
        <v>35</v>
      </c>
      <c r="J59" s="39" t="str">
        <f>E26</f>
        <v xml:space="preserve"> 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</row>
    <row r="60" s="2" customFormat="1" ht="10.32" customHeight="1">
      <c r="A60" s="41"/>
      <c r="B60" s="42"/>
      <c r="C60" s="43"/>
      <c r="D60" s="43"/>
      <c r="E60" s="43"/>
      <c r="F60" s="43"/>
      <c r="G60" s="43"/>
      <c r="H60" s="43"/>
      <c r="I60" s="43"/>
      <c r="J60" s="43"/>
      <c r="K60" s="43"/>
      <c r="L60" s="147"/>
      <c r="S60" s="41"/>
      <c r="T60" s="41"/>
      <c r="U60" s="41"/>
      <c r="V60" s="41"/>
      <c r="W60" s="41"/>
      <c r="X60" s="41"/>
      <c r="Y60" s="41"/>
      <c r="Z60" s="41"/>
      <c r="AA60" s="41"/>
      <c r="AB60" s="41"/>
      <c r="AC60" s="41"/>
      <c r="AD60" s="41"/>
      <c r="AE60" s="41"/>
    </row>
    <row r="61" s="2" customFormat="1" ht="29.28" customHeight="1">
      <c r="A61" s="41"/>
      <c r="B61" s="42"/>
      <c r="C61" s="173" t="s">
        <v>106</v>
      </c>
      <c r="D61" s="174"/>
      <c r="E61" s="174"/>
      <c r="F61" s="174"/>
      <c r="G61" s="174"/>
      <c r="H61" s="174"/>
      <c r="I61" s="174"/>
      <c r="J61" s="175" t="s">
        <v>107</v>
      </c>
      <c r="K61" s="174"/>
      <c r="L61" s="147"/>
      <c r="S61" s="41"/>
      <c r="T61" s="41"/>
      <c r="U61" s="41"/>
      <c r="V61" s="41"/>
      <c r="W61" s="41"/>
      <c r="X61" s="41"/>
      <c r="Y61" s="41"/>
      <c r="Z61" s="41"/>
      <c r="AA61" s="41"/>
      <c r="AB61" s="41"/>
      <c r="AC61" s="41"/>
      <c r="AD61" s="41"/>
      <c r="AE61" s="41"/>
    </row>
    <row r="62" s="2" customFormat="1" ht="10.32" customHeight="1">
      <c r="A62" s="41"/>
      <c r="B62" s="42"/>
      <c r="C62" s="43"/>
      <c r="D62" s="43"/>
      <c r="E62" s="43"/>
      <c r="F62" s="43"/>
      <c r="G62" s="43"/>
      <c r="H62" s="43"/>
      <c r="I62" s="43"/>
      <c r="J62" s="43"/>
      <c r="K62" s="43"/>
      <c r="L62" s="147"/>
      <c r="S62" s="41"/>
      <c r="T62" s="41"/>
      <c r="U62" s="41"/>
      <c r="V62" s="41"/>
      <c r="W62" s="41"/>
      <c r="X62" s="41"/>
      <c r="Y62" s="41"/>
      <c r="Z62" s="41"/>
      <c r="AA62" s="41"/>
      <c r="AB62" s="41"/>
      <c r="AC62" s="41"/>
      <c r="AD62" s="41"/>
      <c r="AE62" s="41"/>
    </row>
    <row r="63" s="2" customFormat="1" ht="22.8" customHeight="1">
      <c r="A63" s="41"/>
      <c r="B63" s="42"/>
      <c r="C63" s="176" t="s">
        <v>71</v>
      </c>
      <c r="D63" s="43"/>
      <c r="E63" s="43"/>
      <c r="F63" s="43"/>
      <c r="G63" s="43"/>
      <c r="H63" s="43"/>
      <c r="I63" s="43"/>
      <c r="J63" s="105">
        <f>J87</f>
        <v>0</v>
      </c>
      <c r="K63" s="43"/>
      <c r="L63" s="147"/>
      <c r="S63" s="41"/>
      <c r="T63" s="41"/>
      <c r="U63" s="41"/>
      <c r="V63" s="41"/>
      <c r="W63" s="41"/>
      <c r="X63" s="41"/>
      <c r="Y63" s="41"/>
      <c r="Z63" s="41"/>
      <c r="AA63" s="41"/>
      <c r="AB63" s="41"/>
      <c r="AC63" s="41"/>
      <c r="AD63" s="41"/>
      <c r="AE63" s="41"/>
      <c r="AU63" s="20" t="s">
        <v>108</v>
      </c>
    </row>
    <row r="64" s="9" customFormat="1" ht="24.96" customHeight="1">
      <c r="A64" s="9"/>
      <c r="B64" s="177"/>
      <c r="C64" s="178"/>
      <c r="D64" s="179" t="s">
        <v>118</v>
      </c>
      <c r="E64" s="180"/>
      <c r="F64" s="180"/>
      <c r="G64" s="180"/>
      <c r="H64" s="180"/>
      <c r="I64" s="180"/>
      <c r="J64" s="181">
        <f>J88</f>
        <v>0</v>
      </c>
      <c r="K64" s="178"/>
      <c r="L64" s="182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s="10" customFormat="1" ht="19.92" customHeight="1">
      <c r="A65" s="10"/>
      <c r="B65" s="183"/>
      <c r="C65" s="128"/>
      <c r="D65" s="184" t="s">
        <v>1650</v>
      </c>
      <c r="E65" s="185"/>
      <c r="F65" s="185"/>
      <c r="G65" s="185"/>
      <c r="H65" s="185"/>
      <c r="I65" s="185"/>
      <c r="J65" s="186">
        <f>J89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41"/>
      <c r="B66" s="42"/>
      <c r="C66" s="43"/>
      <c r="D66" s="43"/>
      <c r="E66" s="43"/>
      <c r="F66" s="43"/>
      <c r="G66" s="43"/>
      <c r="H66" s="43"/>
      <c r="I66" s="43"/>
      <c r="J66" s="43"/>
      <c r="K66" s="43"/>
      <c r="L66" s="147"/>
      <c r="S66" s="41"/>
      <c r="T66" s="41"/>
      <c r="U66" s="41"/>
      <c r="V66" s="41"/>
      <c r="W66" s="41"/>
      <c r="X66" s="41"/>
      <c r="Y66" s="41"/>
      <c r="Z66" s="41"/>
      <c r="AA66" s="41"/>
      <c r="AB66" s="41"/>
      <c r="AC66" s="41"/>
      <c r="AD66" s="41"/>
      <c r="AE66" s="41"/>
    </row>
    <row r="67" s="2" customFormat="1" ht="6.96" customHeight="1">
      <c r="A67" s="41"/>
      <c r="B67" s="62"/>
      <c r="C67" s="63"/>
      <c r="D67" s="63"/>
      <c r="E67" s="63"/>
      <c r="F67" s="63"/>
      <c r="G67" s="63"/>
      <c r="H67" s="63"/>
      <c r="I67" s="63"/>
      <c r="J67" s="63"/>
      <c r="K67" s="63"/>
      <c r="L67" s="147"/>
      <c r="S67" s="41"/>
      <c r="T67" s="41"/>
      <c r="U67" s="41"/>
      <c r="V67" s="41"/>
      <c r="W67" s="41"/>
      <c r="X67" s="41"/>
      <c r="Y67" s="41"/>
      <c r="Z67" s="41"/>
      <c r="AA67" s="41"/>
      <c r="AB67" s="41"/>
      <c r="AC67" s="41"/>
      <c r="AD67" s="41"/>
      <c r="AE67" s="41"/>
    </row>
    <row r="71" s="2" customFormat="1" ht="6.96" customHeight="1">
      <c r="A71" s="41"/>
      <c r="B71" s="64"/>
      <c r="C71" s="65"/>
      <c r="D71" s="65"/>
      <c r="E71" s="65"/>
      <c r="F71" s="65"/>
      <c r="G71" s="65"/>
      <c r="H71" s="65"/>
      <c r="I71" s="65"/>
      <c r="J71" s="65"/>
      <c r="K71" s="65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24.96" customHeight="1">
      <c r="A72" s="41"/>
      <c r="B72" s="42"/>
      <c r="C72" s="26" t="s">
        <v>127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6.96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16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26.25" customHeight="1">
      <c r="A75" s="41"/>
      <c r="B75" s="42"/>
      <c r="C75" s="43"/>
      <c r="D75" s="43"/>
      <c r="E75" s="172" t="str">
        <f>E7</f>
        <v>ZATEPLENÍ FASÁD A STŘECHY TĚLOCVIČNY ZŠ Louny, Přemyslovců 2209</v>
      </c>
      <c r="F75" s="35"/>
      <c r="G75" s="35"/>
      <c r="H75" s="35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1" customFormat="1" ht="12" customHeight="1">
      <c r="B76" s="24"/>
      <c r="C76" s="35" t="s">
        <v>101</v>
      </c>
      <c r="D76" s="25"/>
      <c r="E76" s="25"/>
      <c r="F76" s="25"/>
      <c r="G76" s="25"/>
      <c r="H76" s="25"/>
      <c r="I76" s="25"/>
      <c r="J76" s="25"/>
      <c r="K76" s="25"/>
      <c r="L76" s="23"/>
    </row>
    <row r="77" s="2" customFormat="1" ht="16.5" customHeight="1">
      <c r="A77" s="41"/>
      <c r="B77" s="42"/>
      <c r="C77" s="43"/>
      <c r="D77" s="43"/>
      <c r="E77" s="172" t="s">
        <v>102</v>
      </c>
      <c r="F77" s="43"/>
      <c r="G77" s="43"/>
      <c r="H77" s="43"/>
      <c r="I77" s="43"/>
      <c r="J77" s="43"/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12" customHeight="1">
      <c r="A78" s="41"/>
      <c r="B78" s="42"/>
      <c r="C78" s="35" t="s">
        <v>103</v>
      </c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6.5" customHeight="1">
      <c r="A79" s="41"/>
      <c r="B79" s="42"/>
      <c r="C79" s="43"/>
      <c r="D79" s="43"/>
      <c r="E79" s="72" t="str">
        <f>E11</f>
        <v>1-4 - slaboproud</v>
      </c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21</v>
      </c>
      <c r="D81" s="43"/>
      <c r="E81" s="43"/>
      <c r="F81" s="30" t="str">
        <f>F14</f>
        <v xml:space="preserve"> </v>
      </c>
      <c r="G81" s="43"/>
      <c r="H81" s="43"/>
      <c r="I81" s="35" t="s">
        <v>23</v>
      </c>
      <c r="J81" s="75" t="str">
        <f>IF(J14="","",J14)</f>
        <v>7. 1. 2025</v>
      </c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6.96" customHeight="1">
      <c r="A82" s="41"/>
      <c r="B82" s="42"/>
      <c r="C82" s="43"/>
      <c r="D82" s="43"/>
      <c r="E82" s="43"/>
      <c r="F82" s="43"/>
      <c r="G82" s="43"/>
      <c r="H82" s="43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5.15" customHeight="1">
      <c r="A83" s="41"/>
      <c r="B83" s="42"/>
      <c r="C83" s="35" t="s">
        <v>25</v>
      </c>
      <c r="D83" s="43"/>
      <c r="E83" s="43"/>
      <c r="F83" s="30" t="str">
        <f>E17</f>
        <v>Město Louny</v>
      </c>
      <c r="G83" s="43"/>
      <c r="H83" s="43"/>
      <c r="I83" s="35" t="s">
        <v>31</v>
      </c>
      <c r="J83" s="39" t="str">
        <f>E23</f>
        <v>RYSIK Design, s.r.o.</v>
      </c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15.15" customHeight="1">
      <c r="A84" s="41"/>
      <c r="B84" s="42"/>
      <c r="C84" s="35" t="s">
        <v>29</v>
      </c>
      <c r="D84" s="43"/>
      <c r="E84" s="43"/>
      <c r="F84" s="30" t="str">
        <f>IF(E20="","",E20)</f>
        <v>Vyplň údaj</v>
      </c>
      <c r="G84" s="43"/>
      <c r="H84" s="43"/>
      <c r="I84" s="35" t="s">
        <v>35</v>
      </c>
      <c r="J84" s="39" t="str">
        <f>E26</f>
        <v xml:space="preserve"> </v>
      </c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10.32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11" customFormat="1" ht="29.28" customHeight="1">
      <c r="A86" s="188"/>
      <c r="B86" s="189"/>
      <c r="C86" s="190" t="s">
        <v>128</v>
      </c>
      <c r="D86" s="191" t="s">
        <v>58</v>
      </c>
      <c r="E86" s="191" t="s">
        <v>54</v>
      </c>
      <c r="F86" s="191" t="s">
        <v>55</v>
      </c>
      <c r="G86" s="191" t="s">
        <v>129</v>
      </c>
      <c r="H86" s="191" t="s">
        <v>130</v>
      </c>
      <c r="I86" s="191" t="s">
        <v>131</v>
      </c>
      <c r="J86" s="191" t="s">
        <v>107</v>
      </c>
      <c r="K86" s="192" t="s">
        <v>132</v>
      </c>
      <c r="L86" s="193"/>
      <c r="M86" s="95" t="s">
        <v>19</v>
      </c>
      <c r="N86" s="96" t="s">
        <v>43</v>
      </c>
      <c r="O86" s="96" t="s">
        <v>133</v>
      </c>
      <c r="P86" s="96" t="s">
        <v>134</v>
      </c>
      <c r="Q86" s="96" t="s">
        <v>135</v>
      </c>
      <c r="R86" s="96" t="s">
        <v>136</v>
      </c>
      <c r="S86" s="96" t="s">
        <v>137</v>
      </c>
      <c r="T86" s="97" t="s">
        <v>138</v>
      </c>
      <c r="U86" s="188"/>
      <c r="V86" s="188"/>
      <c r="W86" s="188"/>
      <c r="X86" s="188"/>
      <c r="Y86" s="188"/>
      <c r="Z86" s="188"/>
      <c r="AA86" s="188"/>
      <c r="AB86" s="188"/>
      <c r="AC86" s="188"/>
      <c r="AD86" s="188"/>
      <c r="AE86" s="188"/>
    </row>
    <row r="87" s="2" customFormat="1" ht="22.8" customHeight="1">
      <c r="A87" s="41"/>
      <c r="B87" s="42"/>
      <c r="C87" s="102" t="s">
        <v>139</v>
      </c>
      <c r="D87" s="43"/>
      <c r="E87" s="43"/>
      <c r="F87" s="43"/>
      <c r="G87" s="43"/>
      <c r="H87" s="43"/>
      <c r="I87" s="43"/>
      <c r="J87" s="194">
        <f>BK87</f>
        <v>0</v>
      </c>
      <c r="K87" s="43"/>
      <c r="L87" s="47"/>
      <c r="M87" s="98"/>
      <c r="N87" s="195"/>
      <c r="O87" s="99"/>
      <c r="P87" s="196">
        <f>P88</f>
        <v>0</v>
      </c>
      <c r="Q87" s="99"/>
      <c r="R87" s="196">
        <f>R88</f>
        <v>0</v>
      </c>
      <c r="S87" s="99"/>
      <c r="T87" s="197">
        <f>T88</f>
        <v>0</v>
      </c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72</v>
      </c>
      <c r="AU87" s="20" t="s">
        <v>108</v>
      </c>
      <c r="BK87" s="198">
        <f>BK88</f>
        <v>0</v>
      </c>
    </row>
    <row r="88" s="12" customFormat="1" ht="25.92" customHeight="1">
      <c r="A88" s="12"/>
      <c r="B88" s="199"/>
      <c r="C88" s="200"/>
      <c r="D88" s="201" t="s">
        <v>72</v>
      </c>
      <c r="E88" s="202" t="s">
        <v>945</v>
      </c>
      <c r="F88" s="202" t="s">
        <v>946</v>
      </c>
      <c r="G88" s="200"/>
      <c r="H88" s="200"/>
      <c r="I88" s="203"/>
      <c r="J88" s="204">
        <f>BK88</f>
        <v>0</v>
      </c>
      <c r="K88" s="200"/>
      <c r="L88" s="205"/>
      <c r="M88" s="206"/>
      <c r="N88" s="207"/>
      <c r="O88" s="207"/>
      <c r="P88" s="208">
        <f>P89</f>
        <v>0</v>
      </c>
      <c r="Q88" s="207"/>
      <c r="R88" s="208">
        <f>R89</f>
        <v>0</v>
      </c>
      <c r="S88" s="207"/>
      <c r="T88" s="209">
        <f>T89</f>
        <v>0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10" t="s">
        <v>81</v>
      </c>
      <c r="AT88" s="211" t="s">
        <v>72</v>
      </c>
      <c r="AU88" s="211" t="s">
        <v>73</v>
      </c>
      <c r="AY88" s="210" t="s">
        <v>142</v>
      </c>
      <c r="BK88" s="212">
        <f>BK89</f>
        <v>0</v>
      </c>
    </row>
    <row r="89" s="12" customFormat="1" ht="22.8" customHeight="1">
      <c r="A89" s="12"/>
      <c r="B89" s="199"/>
      <c r="C89" s="200"/>
      <c r="D89" s="201" t="s">
        <v>72</v>
      </c>
      <c r="E89" s="213" t="s">
        <v>1651</v>
      </c>
      <c r="F89" s="213" t="s">
        <v>1652</v>
      </c>
      <c r="G89" s="200"/>
      <c r="H89" s="200"/>
      <c r="I89" s="203"/>
      <c r="J89" s="214">
        <f>BK89</f>
        <v>0</v>
      </c>
      <c r="K89" s="200"/>
      <c r="L89" s="205"/>
      <c r="M89" s="206"/>
      <c r="N89" s="207"/>
      <c r="O89" s="207"/>
      <c r="P89" s="208">
        <f>SUM(P90:P147)</f>
        <v>0</v>
      </c>
      <c r="Q89" s="207"/>
      <c r="R89" s="208">
        <f>SUM(R90:R147)</f>
        <v>0</v>
      </c>
      <c r="S89" s="207"/>
      <c r="T89" s="209">
        <f>SUM(T90:T147)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10" t="s">
        <v>81</v>
      </c>
      <c r="AT89" s="211" t="s">
        <v>72</v>
      </c>
      <c r="AU89" s="211" t="s">
        <v>77</v>
      </c>
      <c r="AY89" s="210" t="s">
        <v>142</v>
      </c>
      <c r="BK89" s="212">
        <f>SUM(BK90:BK147)</f>
        <v>0</v>
      </c>
    </row>
    <row r="90" s="2" customFormat="1" ht="21.75" customHeight="1">
      <c r="A90" s="41"/>
      <c r="B90" s="42"/>
      <c r="C90" s="267" t="s">
        <v>77</v>
      </c>
      <c r="D90" s="267" t="s">
        <v>199</v>
      </c>
      <c r="E90" s="268" t="s">
        <v>1653</v>
      </c>
      <c r="F90" s="269" t="s">
        <v>1654</v>
      </c>
      <c r="G90" s="270" t="s">
        <v>1566</v>
      </c>
      <c r="H90" s="271">
        <v>1</v>
      </c>
      <c r="I90" s="272"/>
      <c r="J90" s="273">
        <f>ROUND(I90*H90,2)</f>
        <v>0</v>
      </c>
      <c r="K90" s="269" t="s">
        <v>19</v>
      </c>
      <c r="L90" s="274"/>
      <c r="M90" s="275" t="s">
        <v>19</v>
      </c>
      <c r="N90" s="276" t="s">
        <v>44</v>
      </c>
      <c r="O90" s="87"/>
      <c r="P90" s="224">
        <f>O90*H90</f>
        <v>0</v>
      </c>
      <c r="Q90" s="224">
        <v>0</v>
      </c>
      <c r="R90" s="224">
        <f>Q90*H90</f>
        <v>0</v>
      </c>
      <c r="S90" s="224">
        <v>0</v>
      </c>
      <c r="T90" s="225">
        <f>S90*H90</f>
        <v>0</v>
      </c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R90" s="226" t="s">
        <v>198</v>
      </c>
      <c r="AT90" s="226" t="s">
        <v>199</v>
      </c>
      <c r="AU90" s="226" t="s">
        <v>81</v>
      </c>
      <c r="AY90" s="20" t="s">
        <v>142</v>
      </c>
      <c r="BE90" s="227">
        <f>IF(N90="základní",J90,0)</f>
        <v>0</v>
      </c>
      <c r="BF90" s="227">
        <f>IF(N90="snížená",J90,0)</f>
        <v>0</v>
      </c>
      <c r="BG90" s="227">
        <f>IF(N90="zákl. přenesená",J90,0)</f>
        <v>0</v>
      </c>
      <c r="BH90" s="227">
        <f>IF(N90="sníž. přenesená",J90,0)</f>
        <v>0</v>
      </c>
      <c r="BI90" s="227">
        <f>IF(N90="nulová",J90,0)</f>
        <v>0</v>
      </c>
      <c r="BJ90" s="20" t="s">
        <v>77</v>
      </c>
      <c r="BK90" s="227">
        <f>ROUND(I90*H90,2)</f>
        <v>0</v>
      </c>
      <c r="BL90" s="20" t="s">
        <v>149</v>
      </c>
      <c r="BM90" s="226" t="s">
        <v>81</v>
      </c>
    </row>
    <row r="91" s="2" customFormat="1">
      <c r="A91" s="41"/>
      <c r="B91" s="42"/>
      <c r="C91" s="43"/>
      <c r="D91" s="228" t="s">
        <v>151</v>
      </c>
      <c r="E91" s="43"/>
      <c r="F91" s="229" t="s">
        <v>1654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151</v>
      </c>
      <c r="AU91" s="20" t="s">
        <v>81</v>
      </c>
    </row>
    <row r="92" s="2" customFormat="1" ht="16.5" customHeight="1">
      <c r="A92" s="41"/>
      <c r="B92" s="42"/>
      <c r="C92" s="267" t="s">
        <v>81</v>
      </c>
      <c r="D92" s="267" t="s">
        <v>199</v>
      </c>
      <c r="E92" s="268" t="s">
        <v>1655</v>
      </c>
      <c r="F92" s="269" t="s">
        <v>1656</v>
      </c>
      <c r="G92" s="270" t="s">
        <v>1566</v>
      </c>
      <c r="H92" s="271">
        <v>1</v>
      </c>
      <c r="I92" s="272"/>
      <c r="J92" s="273">
        <f>ROUND(I92*H92,2)</f>
        <v>0</v>
      </c>
      <c r="K92" s="269" t="s">
        <v>19</v>
      </c>
      <c r="L92" s="274"/>
      <c r="M92" s="275" t="s">
        <v>19</v>
      </c>
      <c r="N92" s="276" t="s">
        <v>44</v>
      </c>
      <c r="O92" s="87"/>
      <c r="P92" s="224">
        <f>O92*H92</f>
        <v>0</v>
      </c>
      <c r="Q92" s="224">
        <v>0</v>
      </c>
      <c r="R92" s="224">
        <f>Q92*H92</f>
        <v>0</v>
      </c>
      <c r="S92" s="224">
        <v>0</v>
      </c>
      <c r="T92" s="225">
        <f>S92*H92</f>
        <v>0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R92" s="226" t="s">
        <v>198</v>
      </c>
      <c r="AT92" s="226" t="s">
        <v>199</v>
      </c>
      <c r="AU92" s="226" t="s">
        <v>81</v>
      </c>
      <c r="AY92" s="20" t="s">
        <v>142</v>
      </c>
      <c r="BE92" s="227">
        <f>IF(N92="základní",J92,0)</f>
        <v>0</v>
      </c>
      <c r="BF92" s="227">
        <f>IF(N92="snížená",J92,0)</f>
        <v>0</v>
      </c>
      <c r="BG92" s="227">
        <f>IF(N92="zákl. přenesená",J92,0)</f>
        <v>0</v>
      </c>
      <c r="BH92" s="227">
        <f>IF(N92="sníž. přenesená",J92,0)</f>
        <v>0</v>
      </c>
      <c r="BI92" s="227">
        <f>IF(N92="nulová",J92,0)</f>
        <v>0</v>
      </c>
      <c r="BJ92" s="20" t="s">
        <v>77</v>
      </c>
      <c r="BK92" s="227">
        <f>ROUND(I92*H92,2)</f>
        <v>0</v>
      </c>
      <c r="BL92" s="20" t="s">
        <v>149</v>
      </c>
      <c r="BM92" s="226" t="s">
        <v>149</v>
      </c>
    </row>
    <row r="93" s="2" customFormat="1">
      <c r="A93" s="41"/>
      <c r="B93" s="42"/>
      <c r="C93" s="43"/>
      <c r="D93" s="228" t="s">
        <v>151</v>
      </c>
      <c r="E93" s="43"/>
      <c r="F93" s="229" t="s">
        <v>1656</v>
      </c>
      <c r="G93" s="43"/>
      <c r="H93" s="43"/>
      <c r="I93" s="230"/>
      <c r="J93" s="43"/>
      <c r="K93" s="43"/>
      <c r="L93" s="47"/>
      <c r="M93" s="231"/>
      <c r="N93" s="232"/>
      <c r="O93" s="87"/>
      <c r="P93" s="87"/>
      <c r="Q93" s="87"/>
      <c r="R93" s="87"/>
      <c r="S93" s="87"/>
      <c r="T93" s="88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T93" s="20" t="s">
        <v>151</v>
      </c>
      <c r="AU93" s="20" t="s">
        <v>81</v>
      </c>
    </row>
    <row r="94" s="2" customFormat="1" ht="16.5" customHeight="1">
      <c r="A94" s="41"/>
      <c r="B94" s="42"/>
      <c r="C94" s="267" t="s">
        <v>160</v>
      </c>
      <c r="D94" s="267" t="s">
        <v>199</v>
      </c>
      <c r="E94" s="268" t="s">
        <v>1657</v>
      </c>
      <c r="F94" s="269" t="s">
        <v>1658</v>
      </c>
      <c r="G94" s="270" t="s">
        <v>1566</v>
      </c>
      <c r="H94" s="271">
        <v>4</v>
      </c>
      <c r="I94" s="272"/>
      <c r="J94" s="273">
        <f>ROUND(I94*H94,2)</f>
        <v>0</v>
      </c>
      <c r="K94" s="269" t="s">
        <v>19</v>
      </c>
      <c r="L94" s="274"/>
      <c r="M94" s="275" t="s">
        <v>19</v>
      </c>
      <c r="N94" s="276" t="s">
        <v>44</v>
      </c>
      <c r="O94" s="87"/>
      <c r="P94" s="224">
        <f>O94*H94</f>
        <v>0</v>
      </c>
      <c r="Q94" s="224">
        <v>0</v>
      </c>
      <c r="R94" s="224">
        <f>Q94*H94</f>
        <v>0</v>
      </c>
      <c r="S94" s="224">
        <v>0</v>
      </c>
      <c r="T94" s="225">
        <f>S94*H94</f>
        <v>0</v>
      </c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R94" s="226" t="s">
        <v>198</v>
      </c>
      <c r="AT94" s="226" t="s">
        <v>199</v>
      </c>
      <c r="AU94" s="226" t="s">
        <v>81</v>
      </c>
      <c r="AY94" s="20" t="s">
        <v>142</v>
      </c>
      <c r="BE94" s="227">
        <f>IF(N94="základní",J94,0)</f>
        <v>0</v>
      </c>
      <c r="BF94" s="227">
        <f>IF(N94="snížená",J94,0)</f>
        <v>0</v>
      </c>
      <c r="BG94" s="227">
        <f>IF(N94="zákl. přenesená",J94,0)</f>
        <v>0</v>
      </c>
      <c r="BH94" s="227">
        <f>IF(N94="sníž. přenesená",J94,0)</f>
        <v>0</v>
      </c>
      <c r="BI94" s="227">
        <f>IF(N94="nulová",J94,0)</f>
        <v>0</v>
      </c>
      <c r="BJ94" s="20" t="s">
        <v>77</v>
      </c>
      <c r="BK94" s="227">
        <f>ROUND(I94*H94,2)</f>
        <v>0</v>
      </c>
      <c r="BL94" s="20" t="s">
        <v>149</v>
      </c>
      <c r="BM94" s="226" t="s">
        <v>185</v>
      </c>
    </row>
    <row r="95" s="2" customFormat="1">
      <c r="A95" s="41"/>
      <c r="B95" s="42"/>
      <c r="C95" s="43"/>
      <c r="D95" s="228" t="s">
        <v>151</v>
      </c>
      <c r="E95" s="43"/>
      <c r="F95" s="229" t="s">
        <v>1658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151</v>
      </c>
      <c r="AU95" s="20" t="s">
        <v>81</v>
      </c>
    </row>
    <row r="96" s="2" customFormat="1" ht="16.5" customHeight="1">
      <c r="A96" s="41"/>
      <c r="B96" s="42"/>
      <c r="C96" s="267" t="s">
        <v>149</v>
      </c>
      <c r="D96" s="267" t="s">
        <v>199</v>
      </c>
      <c r="E96" s="268" t="s">
        <v>1659</v>
      </c>
      <c r="F96" s="269" t="s">
        <v>1660</v>
      </c>
      <c r="G96" s="270" t="s">
        <v>1661</v>
      </c>
      <c r="H96" s="271">
        <v>1</v>
      </c>
      <c r="I96" s="272"/>
      <c r="J96" s="273">
        <f>ROUND(I96*H96,2)</f>
        <v>0</v>
      </c>
      <c r="K96" s="269" t="s">
        <v>19</v>
      </c>
      <c r="L96" s="274"/>
      <c r="M96" s="275" t="s">
        <v>19</v>
      </c>
      <c r="N96" s="276" t="s">
        <v>44</v>
      </c>
      <c r="O96" s="87"/>
      <c r="P96" s="224">
        <f>O96*H96</f>
        <v>0</v>
      </c>
      <c r="Q96" s="224">
        <v>0</v>
      </c>
      <c r="R96" s="224">
        <f>Q96*H96</f>
        <v>0</v>
      </c>
      <c r="S96" s="224">
        <v>0</v>
      </c>
      <c r="T96" s="225">
        <f>S96*H96</f>
        <v>0</v>
      </c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R96" s="226" t="s">
        <v>198</v>
      </c>
      <c r="AT96" s="226" t="s">
        <v>199</v>
      </c>
      <c r="AU96" s="226" t="s">
        <v>81</v>
      </c>
      <c r="AY96" s="20" t="s">
        <v>142</v>
      </c>
      <c r="BE96" s="227">
        <f>IF(N96="základní",J96,0)</f>
        <v>0</v>
      </c>
      <c r="BF96" s="227">
        <f>IF(N96="snížená",J96,0)</f>
        <v>0</v>
      </c>
      <c r="BG96" s="227">
        <f>IF(N96="zákl. přenesená",J96,0)</f>
        <v>0</v>
      </c>
      <c r="BH96" s="227">
        <f>IF(N96="sníž. přenesená",J96,0)</f>
        <v>0</v>
      </c>
      <c r="BI96" s="227">
        <f>IF(N96="nulová",J96,0)</f>
        <v>0</v>
      </c>
      <c r="BJ96" s="20" t="s">
        <v>77</v>
      </c>
      <c r="BK96" s="227">
        <f>ROUND(I96*H96,2)</f>
        <v>0</v>
      </c>
      <c r="BL96" s="20" t="s">
        <v>149</v>
      </c>
      <c r="BM96" s="226" t="s">
        <v>198</v>
      </c>
    </row>
    <row r="97" s="2" customFormat="1">
      <c r="A97" s="41"/>
      <c r="B97" s="42"/>
      <c r="C97" s="43"/>
      <c r="D97" s="228" t="s">
        <v>151</v>
      </c>
      <c r="E97" s="43"/>
      <c r="F97" s="229" t="s">
        <v>1660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151</v>
      </c>
      <c r="AU97" s="20" t="s">
        <v>81</v>
      </c>
    </row>
    <row r="98" s="2" customFormat="1" ht="16.5" customHeight="1">
      <c r="A98" s="41"/>
      <c r="B98" s="42"/>
      <c r="C98" s="267" t="s">
        <v>179</v>
      </c>
      <c r="D98" s="267" t="s">
        <v>199</v>
      </c>
      <c r="E98" s="268" t="s">
        <v>1662</v>
      </c>
      <c r="F98" s="269" t="s">
        <v>1663</v>
      </c>
      <c r="G98" s="270" t="s">
        <v>163</v>
      </c>
      <c r="H98" s="271">
        <v>600</v>
      </c>
      <c r="I98" s="272"/>
      <c r="J98" s="273">
        <f>ROUND(I98*H98,2)</f>
        <v>0</v>
      </c>
      <c r="K98" s="269" t="s">
        <v>19</v>
      </c>
      <c r="L98" s="274"/>
      <c r="M98" s="275" t="s">
        <v>19</v>
      </c>
      <c r="N98" s="276" t="s">
        <v>44</v>
      </c>
      <c r="O98" s="87"/>
      <c r="P98" s="224">
        <f>O98*H98</f>
        <v>0</v>
      </c>
      <c r="Q98" s="224">
        <v>0</v>
      </c>
      <c r="R98" s="224">
        <f>Q98*H98</f>
        <v>0</v>
      </c>
      <c r="S98" s="224">
        <v>0</v>
      </c>
      <c r="T98" s="225">
        <f>S98*H98</f>
        <v>0</v>
      </c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R98" s="226" t="s">
        <v>198</v>
      </c>
      <c r="AT98" s="226" t="s">
        <v>199</v>
      </c>
      <c r="AU98" s="226" t="s">
        <v>81</v>
      </c>
      <c r="AY98" s="20" t="s">
        <v>142</v>
      </c>
      <c r="BE98" s="227">
        <f>IF(N98="základní",J98,0)</f>
        <v>0</v>
      </c>
      <c r="BF98" s="227">
        <f>IF(N98="snížená",J98,0)</f>
        <v>0</v>
      </c>
      <c r="BG98" s="227">
        <f>IF(N98="zákl. přenesená",J98,0)</f>
        <v>0</v>
      </c>
      <c r="BH98" s="227">
        <f>IF(N98="sníž. přenesená",J98,0)</f>
        <v>0</v>
      </c>
      <c r="BI98" s="227">
        <f>IF(N98="nulová",J98,0)</f>
        <v>0</v>
      </c>
      <c r="BJ98" s="20" t="s">
        <v>77</v>
      </c>
      <c r="BK98" s="227">
        <f>ROUND(I98*H98,2)</f>
        <v>0</v>
      </c>
      <c r="BL98" s="20" t="s">
        <v>149</v>
      </c>
      <c r="BM98" s="226" t="s">
        <v>211</v>
      </c>
    </row>
    <row r="99" s="2" customFormat="1">
      <c r="A99" s="41"/>
      <c r="B99" s="42"/>
      <c r="C99" s="43"/>
      <c r="D99" s="228" t="s">
        <v>151</v>
      </c>
      <c r="E99" s="43"/>
      <c r="F99" s="229" t="s">
        <v>1663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151</v>
      </c>
      <c r="AU99" s="20" t="s">
        <v>81</v>
      </c>
    </row>
    <row r="100" s="2" customFormat="1" ht="21.75" customHeight="1">
      <c r="A100" s="41"/>
      <c r="B100" s="42"/>
      <c r="C100" s="267" t="s">
        <v>185</v>
      </c>
      <c r="D100" s="267" t="s">
        <v>199</v>
      </c>
      <c r="E100" s="268" t="s">
        <v>1664</v>
      </c>
      <c r="F100" s="269" t="s">
        <v>1665</v>
      </c>
      <c r="G100" s="270" t="s">
        <v>1566</v>
      </c>
      <c r="H100" s="271">
        <v>3</v>
      </c>
      <c r="I100" s="272"/>
      <c r="J100" s="273">
        <f>ROUND(I100*H100,2)</f>
        <v>0</v>
      </c>
      <c r="K100" s="269" t="s">
        <v>19</v>
      </c>
      <c r="L100" s="274"/>
      <c r="M100" s="275" t="s">
        <v>19</v>
      </c>
      <c r="N100" s="276" t="s">
        <v>44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198</v>
      </c>
      <c r="AT100" s="226" t="s">
        <v>199</v>
      </c>
      <c r="AU100" s="226" t="s">
        <v>81</v>
      </c>
      <c r="AY100" s="20" t="s">
        <v>142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77</v>
      </c>
      <c r="BK100" s="227">
        <f>ROUND(I100*H100,2)</f>
        <v>0</v>
      </c>
      <c r="BL100" s="20" t="s">
        <v>149</v>
      </c>
      <c r="BM100" s="226" t="s">
        <v>8</v>
      </c>
    </row>
    <row r="101" s="2" customFormat="1">
      <c r="A101" s="41"/>
      <c r="B101" s="42"/>
      <c r="C101" s="43"/>
      <c r="D101" s="228" t="s">
        <v>151</v>
      </c>
      <c r="E101" s="43"/>
      <c r="F101" s="229" t="s">
        <v>1665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151</v>
      </c>
      <c r="AU101" s="20" t="s">
        <v>81</v>
      </c>
    </row>
    <row r="102" s="2" customFormat="1" ht="16.5" customHeight="1">
      <c r="A102" s="41"/>
      <c r="B102" s="42"/>
      <c r="C102" s="267" t="s">
        <v>192</v>
      </c>
      <c r="D102" s="267" t="s">
        <v>199</v>
      </c>
      <c r="E102" s="268" t="s">
        <v>1666</v>
      </c>
      <c r="F102" s="269" t="s">
        <v>1667</v>
      </c>
      <c r="G102" s="270" t="s">
        <v>1566</v>
      </c>
      <c r="H102" s="271">
        <v>15</v>
      </c>
      <c r="I102" s="272"/>
      <c r="J102" s="273">
        <f>ROUND(I102*H102,2)</f>
        <v>0</v>
      </c>
      <c r="K102" s="269" t="s">
        <v>19</v>
      </c>
      <c r="L102" s="274"/>
      <c r="M102" s="275" t="s">
        <v>19</v>
      </c>
      <c r="N102" s="276" t="s">
        <v>44</v>
      </c>
      <c r="O102" s="87"/>
      <c r="P102" s="224">
        <f>O102*H102</f>
        <v>0</v>
      </c>
      <c r="Q102" s="224">
        <v>0</v>
      </c>
      <c r="R102" s="224">
        <f>Q102*H102</f>
        <v>0</v>
      </c>
      <c r="S102" s="224">
        <v>0</v>
      </c>
      <c r="T102" s="225">
        <f>S102*H102</f>
        <v>0</v>
      </c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R102" s="226" t="s">
        <v>198</v>
      </c>
      <c r="AT102" s="226" t="s">
        <v>199</v>
      </c>
      <c r="AU102" s="226" t="s">
        <v>81</v>
      </c>
      <c r="AY102" s="20" t="s">
        <v>142</v>
      </c>
      <c r="BE102" s="227">
        <f>IF(N102="základní",J102,0)</f>
        <v>0</v>
      </c>
      <c r="BF102" s="227">
        <f>IF(N102="snížená",J102,0)</f>
        <v>0</v>
      </c>
      <c r="BG102" s="227">
        <f>IF(N102="zákl. přenesená",J102,0)</f>
        <v>0</v>
      </c>
      <c r="BH102" s="227">
        <f>IF(N102="sníž. přenesená",J102,0)</f>
        <v>0</v>
      </c>
      <c r="BI102" s="227">
        <f>IF(N102="nulová",J102,0)</f>
        <v>0</v>
      </c>
      <c r="BJ102" s="20" t="s">
        <v>77</v>
      </c>
      <c r="BK102" s="227">
        <f>ROUND(I102*H102,2)</f>
        <v>0</v>
      </c>
      <c r="BL102" s="20" t="s">
        <v>149</v>
      </c>
      <c r="BM102" s="226" t="s">
        <v>235</v>
      </c>
    </row>
    <row r="103" s="2" customFormat="1">
      <c r="A103" s="41"/>
      <c r="B103" s="42"/>
      <c r="C103" s="43"/>
      <c r="D103" s="228" t="s">
        <v>151</v>
      </c>
      <c r="E103" s="43"/>
      <c r="F103" s="229" t="s">
        <v>1667</v>
      </c>
      <c r="G103" s="43"/>
      <c r="H103" s="43"/>
      <c r="I103" s="230"/>
      <c r="J103" s="43"/>
      <c r="K103" s="43"/>
      <c r="L103" s="47"/>
      <c r="M103" s="231"/>
      <c r="N103" s="232"/>
      <c r="O103" s="87"/>
      <c r="P103" s="87"/>
      <c r="Q103" s="87"/>
      <c r="R103" s="87"/>
      <c r="S103" s="87"/>
      <c r="T103" s="88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  <c r="AT103" s="20" t="s">
        <v>151</v>
      </c>
      <c r="AU103" s="20" t="s">
        <v>81</v>
      </c>
    </row>
    <row r="104" s="2" customFormat="1" ht="16.5" customHeight="1">
      <c r="A104" s="41"/>
      <c r="B104" s="42"/>
      <c r="C104" s="267" t="s">
        <v>198</v>
      </c>
      <c r="D104" s="267" t="s">
        <v>199</v>
      </c>
      <c r="E104" s="268" t="s">
        <v>1668</v>
      </c>
      <c r="F104" s="269" t="s">
        <v>1669</v>
      </c>
      <c r="G104" s="270" t="s">
        <v>163</v>
      </c>
      <c r="H104" s="271">
        <v>200</v>
      </c>
      <c r="I104" s="272"/>
      <c r="J104" s="273">
        <f>ROUND(I104*H104,2)</f>
        <v>0</v>
      </c>
      <c r="K104" s="269" t="s">
        <v>19</v>
      </c>
      <c r="L104" s="274"/>
      <c r="M104" s="275" t="s">
        <v>19</v>
      </c>
      <c r="N104" s="276" t="s">
        <v>44</v>
      </c>
      <c r="O104" s="87"/>
      <c r="P104" s="224">
        <f>O104*H104</f>
        <v>0</v>
      </c>
      <c r="Q104" s="224">
        <v>0</v>
      </c>
      <c r="R104" s="224">
        <f>Q104*H104</f>
        <v>0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198</v>
      </c>
      <c r="AT104" s="226" t="s">
        <v>199</v>
      </c>
      <c r="AU104" s="226" t="s">
        <v>81</v>
      </c>
      <c r="AY104" s="20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77</v>
      </c>
      <c r="BK104" s="227">
        <f>ROUND(I104*H104,2)</f>
        <v>0</v>
      </c>
      <c r="BL104" s="20" t="s">
        <v>149</v>
      </c>
      <c r="BM104" s="226" t="s">
        <v>249</v>
      </c>
    </row>
    <row r="105" s="2" customFormat="1">
      <c r="A105" s="41"/>
      <c r="B105" s="42"/>
      <c r="C105" s="43"/>
      <c r="D105" s="228" t="s">
        <v>151</v>
      </c>
      <c r="E105" s="43"/>
      <c r="F105" s="229" t="s">
        <v>1669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151</v>
      </c>
      <c r="AU105" s="20" t="s">
        <v>81</v>
      </c>
    </row>
    <row r="106" s="2" customFormat="1" ht="16.5" customHeight="1">
      <c r="A106" s="41"/>
      <c r="B106" s="42"/>
      <c r="C106" s="267" t="s">
        <v>203</v>
      </c>
      <c r="D106" s="267" t="s">
        <v>199</v>
      </c>
      <c r="E106" s="268" t="s">
        <v>1670</v>
      </c>
      <c r="F106" s="269" t="s">
        <v>1671</v>
      </c>
      <c r="G106" s="270" t="s">
        <v>163</v>
      </c>
      <c r="H106" s="271">
        <v>100</v>
      </c>
      <c r="I106" s="272"/>
      <c r="J106" s="273">
        <f>ROUND(I106*H106,2)</f>
        <v>0</v>
      </c>
      <c r="K106" s="269" t="s">
        <v>19</v>
      </c>
      <c r="L106" s="274"/>
      <c r="M106" s="275" t="s">
        <v>19</v>
      </c>
      <c r="N106" s="276" t="s">
        <v>44</v>
      </c>
      <c r="O106" s="87"/>
      <c r="P106" s="224">
        <f>O106*H106</f>
        <v>0</v>
      </c>
      <c r="Q106" s="224">
        <v>0</v>
      </c>
      <c r="R106" s="224">
        <f>Q106*H106</f>
        <v>0</v>
      </c>
      <c r="S106" s="224">
        <v>0</v>
      </c>
      <c r="T106" s="225">
        <f>S106*H106</f>
        <v>0</v>
      </c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R106" s="226" t="s">
        <v>198</v>
      </c>
      <c r="AT106" s="226" t="s">
        <v>199</v>
      </c>
      <c r="AU106" s="226" t="s">
        <v>81</v>
      </c>
      <c r="AY106" s="20" t="s">
        <v>142</v>
      </c>
      <c r="BE106" s="227">
        <f>IF(N106="základní",J106,0)</f>
        <v>0</v>
      </c>
      <c r="BF106" s="227">
        <f>IF(N106="snížená",J106,0)</f>
        <v>0</v>
      </c>
      <c r="BG106" s="227">
        <f>IF(N106="zákl. přenesená",J106,0)</f>
        <v>0</v>
      </c>
      <c r="BH106" s="227">
        <f>IF(N106="sníž. přenesená",J106,0)</f>
        <v>0</v>
      </c>
      <c r="BI106" s="227">
        <f>IF(N106="nulová",J106,0)</f>
        <v>0</v>
      </c>
      <c r="BJ106" s="20" t="s">
        <v>77</v>
      </c>
      <c r="BK106" s="227">
        <f>ROUND(I106*H106,2)</f>
        <v>0</v>
      </c>
      <c r="BL106" s="20" t="s">
        <v>149</v>
      </c>
      <c r="BM106" s="226" t="s">
        <v>264</v>
      </c>
    </row>
    <row r="107" s="2" customFormat="1">
      <c r="A107" s="41"/>
      <c r="B107" s="42"/>
      <c r="C107" s="43"/>
      <c r="D107" s="228" t="s">
        <v>151</v>
      </c>
      <c r="E107" s="43"/>
      <c r="F107" s="229" t="s">
        <v>1671</v>
      </c>
      <c r="G107" s="43"/>
      <c r="H107" s="43"/>
      <c r="I107" s="230"/>
      <c r="J107" s="43"/>
      <c r="K107" s="43"/>
      <c r="L107" s="47"/>
      <c r="M107" s="231"/>
      <c r="N107" s="232"/>
      <c r="O107" s="87"/>
      <c r="P107" s="87"/>
      <c r="Q107" s="87"/>
      <c r="R107" s="87"/>
      <c r="S107" s="87"/>
      <c r="T107" s="88"/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T107" s="20" t="s">
        <v>151</v>
      </c>
      <c r="AU107" s="20" t="s">
        <v>81</v>
      </c>
    </row>
    <row r="108" s="2" customFormat="1" ht="16.5" customHeight="1">
      <c r="A108" s="41"/>
      <c r="B108" s="42"/>
      <c r="C108" s="267" t="s">
        <v>211</v>
      </c>
      <c r="D108" s="267" t="s">
        <v>199</v>
      </c>
      <c r="E108" s="268" t="s">
        <v>1672</v>
      </c>
      <c r="F108" s="269" t="s">
        <v>1673</v>
      </c>
      <c r="G108" s="270" t="s">
        <v>1566</v>
      </c>
      <c r="H108" s="271">
        <v>50</v>
      </c>
      <c r="I108" s="272"/>
      <c r="J108" s="273">
        <f>ROUND(I108*H108,2)</f>
        <v>0</v>
      </c>
      <c r="K108" s="269" t="s">
        <v>19</v>
      </c>
      <c r="L108" s="274"/>
      <c r="M108" s="275" t="s">
        <v>19</v>
      </c>
      <c r="N108" s="276" t="s">
        <v>44</v>
      </c>
      <c r="O108" s="87"/>
      <c r="P108" s="224">
        <f>O108*H108</f>
        <v>0</v>
      </c>
      <c r="Q108" s="224">
        <v>0</v>
      </c>
      <c r="R108" s="224">
        <f>Q108*H108</f>
        <v>0</v>
      </c>
      <c r="S108" s="224">
        <v>0</v>
      </c>
      <c r="T108" s="225">
        <f>S108*H108</f>
        <v>0</v>
      </c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R108" s="226" t="s">
        <v>198</v>
      </c>
      <c r="AT108" s="226" t="s">
        <v>199</v>
      </c>
      <c r="AU108" s="226" t="s">
        <v>81</v>
      </c>
      <c r="AY108" s="20" t="s">
        <v>142</v>
      </c>
      <c r="BE108" s="227">
        <f>IF(N108="základní",J108,0)</f>
        <v>0</v>
      </c>
      <c r="BF108" s="227">
        <f>IF(N108="snížená",J108,0)</f>
        <v>0</v>
      </c>
      <c r="BG108" s="227">
        <f>IF(N108="zákl. přenesená",J108,0)</f>
        <v>0</v>
      </c>
      <c r="BH108" s="227">
        <f>IF(N108="sníž. přenesená",J108,0)</f>
        <v>0</v>
      </c>
      <c r="BI108" s="227">
        <f>IF(N108="nulová",J108,0)</f>
        <v>0</v>
      </c>
      <c r="BJ108" s="20" t="s">
        <v>77</v>
      </c>
      <c r="BK108" s="227">
        <f>ROUND(I108*H108,2)</f>
        <v>0</v>
      </c>
      <c r="BL108" s="20" t="s">
        <v>149</v>
      </c>
      <c r="BM108" s="226" t="s">
        <v>282</v>
      </c>
    </row>
    <row r="109" s="2" customFormat="1">
      <c r="A109" s="41"/>
      <c r="B109" s="42"/>
      <c r="C109" s="43"/>
      <c r="D109" s="228" t="s">
        <v>151</v>
      </c>
      <c r="E109" s="43"/>
      <c r="F109" s="229" t="s">
        <v>1673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151</v>
      </c>
      <c r="AU109" s="20" t="s">
        <v>81</v>
      </c>
    </row>
    <row r="110" s="2" customFormat="1" ht="16.5" customHeight="1">
      <c r="A110" s="41"/>
      <c r="B110" s="42"/>
      <c r="C110" s="267" t="s">
        <v>217</v>
      </c>
      <c r="D110" s="267" t="s">
        <v>199</v>
      </c>
      <c r="E110" s="268" t="s">
        <v>1674</v>
      </c>
      <c r="F110" s="269" t="s">
        <v>1675</v>
      </c>
      <c r="G110" s="270" t="s">
        <v>1661</v>
      </c>
      <c r="H110" s="271">
        <v>1</v>
      </c>
      <c r="I110" s="272"/>
      <c r="J110" s="273">
        <f>ROUND(I110*H110,2)</f>
        <v>0</v>
      </c>
      <c r="K110" s="269" t="s">
        <v>19</v>
      </c>
      <c r="L110" s="274"/>
      <c r="M110" s="275" t="s">
        <v>19</v>
      </c>
      <c r="N110" s="276" t="s">
        <v>44</v>
      </c>
      <c r="O110" s="87"/>
      <c r="P110" s="224">
        <f>O110*H110</f>
        <v>0</v>
      </c>
      <c r="Q110" s="224">
        <v>0</v>
      </c>
      <c r="R110" s="224">
        <f>Q110*H110</f>
        <v>0</v>
      </c>
      <c r="S110" s="224">
        <v>0</v>
      </c>
      <c r="T110" s="225">
        <f>S110*H110</f>
        <v>0</v>
      </c>
      <c r="U110" s="41"/>
      <c r="V110" s="41"/>
      <c r="W110" s="41"/>
      <c r="X110" s="41"/>
      <c r="Y110" s="41"/>
      <c r="Z110" s="41"/>
      <c r="AA110" s="41"/>
      <c r="AB110" s="41"/>
      <c r="AC110" s="41"/>
      <c r="AD110" s="41"/>
      <c r="AE110" s="41"/>
      <c r="AR110" s="226" t="s">
        <v>198</v>
      </c>
      <c r="AT110" s="226" t="s">
        <v>199</v>
      </c>
      <c r="AU110" s="226" t="s">
        <v>81</v>
      </c>
      <c r="AY110" s="20" t="s">
        <v>142</v>
      </c>
      <c r="BE110" s="227">
        <f>IF(N110="základní",J110,0)</f>
        <v>0</v>
      </c>
      <c r="BF110" s="227">
        <f>IF(N110="snížená",J110,0)</f>
        <v>0</v>
      </c>
      <c r="BG110" s="227">
        <f>IF(N110="zákl. přenesená",J110,0)</f>
        <v>0</v>
      </c>
      <c r="BH110" s="227">
        <f>IF(N110="sníž. přenesená",J110,0)</f>
        <v>0</v>
      </c>
      <c r="BI110" s="227">
        <f>IF(N110="nulová",J110,0)</f>
        <v>0</v>
      </c>
      <c r="BJ110" s="20" t="s">
        <v>77</v>
      </c>
      <c r="BK110" s="227">
        <f>ROUND(I110*H110,2)</f>
        <v>0</v>
      </c>
      <c r="BL110" s="20" t="s">
        <v>149</v>
      </c>
      <c r="BM110" s="226" t="s">
        <v>297</v>
      </c>
    </row>
    <row r="111" s="2" customFormat="1">
      <c r="A111" s="41"/>
      <c r="B111" s="42"/>
      <c r="C111" s="43"/>
      <c r="D111" s="228" t="s">
        <v>151</v>
      </c>
      <c r="E111" s="43"/>
      <c r="F111" s="229" t="s">
        <v>1675</v>
      </c>
      <c r="G111" s="43"/>
      <c r="H111" s="43"/>
      <c r="I111" s="230"/>
      <c r="J111" s="43"/>
      <c r="K111" s="43"/>
      <c r="L111" s="47"/>
      <c r="M111" s="231"/>
      <c r="N111" s="232"/>
      <c r="O111" s="87"/>
      <c r="P111" s="87"/>
      <c r="Q111" s="87"/>
      <c r="R111" s="87"/>
      <c r="S111" s="87"/>
      <c r="T111" s="88"/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T111" s="20" t="s">
        <v>151</v>
      </c>
      <c r="AU111" s="20" t="s">
        <v>81</v>
      </c>
    </row>
    <row r="112" s="2" customFormat="1" ht="16.5" customHeight="1">
      <c r="A112" s="41"/>
      <c r="B112" s="42"/>
      <c r="C112" s="267" t="s">
        <v>8</v>
      </c>
      <c r="D112" s="267" t="s">
        <v>199</v>
      </c>
      <c r="E112" s="268" t="s">
        <v>1676</v>
      </c>
      <c r="F112" s="269" t="s">
        <v>1677</v>
      </c>
      <c r="G112" s="270" t="s">
        <v>238</v>
      </c>
      <c r="H112" s="271">
        <v>50</v>
      </c>
      <c r="I112" s="272"/>
      <c r="J112" s="273">
        <f>ROUND(I112*H112,2)</f>
        <v>0</v>
      </c>
      <c r="K112" s="269" t="s">
        <v>19</v>
      </c>
      <c r="L112" s="274"/>
      <c r="M112" s="275" t="s">
        <v>19</v>
      </c>
      <c r="N112" s="276" t="s">
        <v>44</v>
      </c>
      <c r="O112" s="87"/>
      <c r="P112" s="224">
        <f>O112*H112</f>
        <v>0</v>
      </c>
      <c r="Q112" s="224">
        <v>0</v>
      </c>
      <c r="R112" s="224">
        <f>Q112*H112</f>
        <v>0</v>
      </c>
      <c r="S112" s="224">
        <v>0</v>
      </c>
      <c r="T112" s="225">
        <f>S112*H112</f>
        <v>0</v>
      </c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R112" s="226" t="s">
        <v>198</v>
      </c>
      <c r="AT112" s="226" t="s">
        <v>199</v>
      </c>
      <c r="AU112" s="226" t="s">
        <v>81</v>
      </c>
      <c r="AY112" s="20" t="s">
        <v>142</v>
      </c>
      <c r="BE112" s="227">
        <f>IF(N112="základní",J112,0)</f>
        <v>0</v>
      </c>
      <c r="BF112" s="227">
        <f>IF(N112="snížená",J112,0)</f>
        <v>0</v>
      </c>
      <c r="BG112" s="227">
        <f>IF(N112="zákl. přenesená",J112,0)</f>
        <v>0</v>
      </c>
      <c r="BH112" s="227">
        <f>IF(N112="sníž. přenesená",J112,0)</f>
        <v>0</v>
      </c>
      <c r="BI112" s="227">
        <f>IF(N112="nulová",J112,0)</f>
        <v>0</v>
      </c>
      <c r="BJ112" s="20" t="s">
        <v>77</v>
      </c>
      <c r="BK112" s="227">
        <f>ROUND(I112*H112,2)</f>
        <v>0</v>
      </c>
      <c r="BL112" s="20" t="s">
        <v>149</v>
      </c>
      <c r="BM112" s="226" t="s">
        <v>314</v>
      </c>
    </row>
    <row r="113" s="2" customFormat="1">
      <c r="A113" s="41"/>
      <c r="B113" s="42"/>
      <c r="C113" s="43"/>
      <c r="D113" s="228" t="s">
        <v>151</v>
      </c>
      <c r="E113" s="43"/>
      <c r="F113" s="229" t="s">
        <v>1677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151</v>
      </c>
      <c r="AU113" s="20" t="s">
        <v>81</v>
      </c>
    </row>
    <row r="114" s="2" customFormat="1" ht="16.5" customHeight="1">
      <c r="A114" s="41"/>
      <c r="B114" s="42"/>
      <c r="C114" s="267" t="s">
        <v>229</v>
      </c>
      <c r="D114" s="267" t="s">
        <v>199</v>
      </c>
      <c r="E114" s="268" t="s">
        <v>1678</v>
      </c>
      <c r="F114" s="269" t="s">
        <v>1679</v>
      </c>
      <c r="G114" s="270" t="s">
        <v>1566</v>
      </c>
      <c r="H114" s="271">
        <v>50</v>
      </c>
      <c r="I114" s="272"/>
      <c r="J114" s="273">
        <f>ROUND(I114*H114,2)</f>
        <v>0</v>
      </c>
      <c r="K114" s="269" t="s">
        <v>19</v>
      </c>
      <c r="L114" s="274"/>
      <c r="M114" s="275" t="s">
        <v>19</v>
      </c>
      <c r="N114" s="276" t="s">
        <v>44</v>
      </c>
      <c r="O114" s="87"/>
      <c r="P114" s="224">
        <f>O114*H114</f>
        <v>0</v>
      </c>
      <c r="Q114" s="224">
        <v>0</v>
      </c>
      <c r="R114" s="224">
        <f>Q114*H114</f>
        <v>0</v>
      </c>
      <c r="S114" s="224">
        <v>0</v>
      </c>
      <c r="T114" s="225">
        <f>S114*H114</f>
        <v>0</v>
      </c>
      <c r="U114" s="41"/>
      <c r="V114" s="41"/>
      <c r="W114" s="41"/>
      <c r="X114" s="41"/>
      <c r="Y114" s="41"/>
      <c r="Z114" s="41"/>
      <c r="AA114" s="41"/>
      <c r="AB114" s="41"/>
      <c r="AC114" s="41"/>
      <c r="AD114" s="41"/>
      <c r="AE114" s="41"/>
      <c r="AR114" s="226" t="s">
        <v>198</v>
      </c>
      <c r="AT114" s="226" t="s">
        <v>199</v>
      </c>
      <c r="AU114" s="226" t="s">
        <v>81</v>
      </c>
      <c r="AY114" s="20" t="s">
        <v>142</v>
      </c>
      <c r="BE114" s="227">
        <f>IF(N114="základní",J114,0)</f>
        <v>0</v>
      </c>
      <c r="BF114" s="227">
        <f>IF(N114="snížená",J114,0)</f>
        <v>0</v>
      </c>
      <c r="BG114" s="227">
        <f>IF(N114="zákl. přenesená",J114,0)</f>
        <v>0</v>
      </c>
      <c r="BH114" s="227">
        <f>IF(N114="sníž. přenesená",J114,0)</f>
        <v>0</v>
      </c>
      <c r="BI114" s="227">
        <f>IF(N114="nulová",J114,0)</f>
        <v>0</v>
      </c>
      <c r="BJ114" s="20" t="s">
        <v>77</v>
      </c>
      <c r="BK114" s="227">
        <f>ROUND(I114*H114,2)</f>
        <v>0</v>
      </c>
      <c r="BL114" s="20" t="s">
        <v>149</v>
      </c>
      <c r="BM114" s="226" t="s">
        <v>329</v>
      </c>
    </row>
    <row r="115" s="2" customFormat="1">
      <c r="A115" s="41"/>
      <c r="B115" s="42"/>
      <c r="C115" s="43"/>
      <c r="D115" s="228" t="s">
        <v>151</v>
      </c>
      <c r="E115" s="43"/>
      <c r="F115" s="229" t="s">
        <v>1679</v>
      </c>
      <c r="G115" s="43"/>
      <c r="H115" s="43"/>
      <c r="I115" s="230"/>
      <c r="J115" s="43"/>
      <c r="K115" s="43"/>
      <c r="L115" s="47"/>
      <c r="M115" s="231"/>
      <c r="N115" s="232"/>
      <c r="O115" s="87"/>
      <c r="P115" s="87"/>
      <c r="Q115" s="87"/>
      <c r="R115" s="87"/>
      <c r="S115" s="87"/>
      <c r="T115" s="88"/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T115" s="20" t="s">
        <v>151</v>
      </c>
      <c r="AU115" s="20" t="s">
        <v>81</v>
      </c>
    </row>
    <row r="116" s="2" customFormat="1" ht="16.5" customHeight="1">
      <c r="A116" s="41"/>
      <c r="B116" s="42"/>
      <c r="C116" s="267" t="s">
        <v>235</v>
      </c>
      <c r="D116" s="267" t="s">
        <v>199</v>
      </c>
      <c r="E116" s="268" t="s">
        <v>1680</v>
      </c>
      <c r="F116" s="269" t="s">
        <v>1681</v>
      </c>
      <c r="G116" s="270" t="s">
        <v>1661</v>
      </c>
      <c r="H116" s="271">
        <v>1</v>
      </c>
      <c r="I116" s="272"/>
      <c r="J116" s="273">
        <f>ROUND(I116*H116,2)</f>
        <v>0</v>
      </c>
      <c r="K116" s="269" t="s">
        <v>19</v>
      </c>
      <c r="L116" s="274"/>
      <c r="M116" s="275" t="s">
        <v>19</v>
      </c>
      <c r="N116" s="276" t="s">
        <v>44</v>
      </c>
      <c r="O116" s="87"/>
      <c r="P116" s="224">
        <f>O116*H116</f>
        <v>0</v>
      </c>
      <c r="Q116" s="224">
        <v>0</v>
      </c>
      <c r="R116" s="224">
        <f>Q116*H116</f>
        <v>0</v>
      </c>
      <c r="S116" s="224">
        <v>0</v>
      </c>
      <c r="T116" s="225">
        <f>S116*H116</f>
        <v>0</v>
      </c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R116" s="226" t="s">
        <v>198</v>
      </c>
      <c r="AT116" s="226" t="s">
        <v>199</v>
      </c>
      <c r="AU116" s="226" t="s">
        <v>81</v>
      </c>
      <c r="AY116" s="20" t="s">
        <v>142</v>
      </c>
      <c r="BE116" s="227">
        <f>IF(N116="základní",J116,0)</f>
        <v>0</v>
      </c>
      <c r="BF116" s="227">
        <f>IF(N116="snížená",J116,0)</f>
        <v>0</v>
      </c>
      <c r="BG116" s="227">
        <f>IF(N116="zákl. přenesená",J116,0)</f>
        <v>0</v>
      </c>
      <c r="BH116" s="227">
        <f>IF(N116="sníž. přenesená",J116,0)</f>
        <v>0</v>
      </c>
      <c r="BI116" s="227">
        <f>IF(N116="nulová",J116,0)</f>
        <v>0</v>
      </c>
      <c r="BJ116" s="20" t="s">
        <v>77</v>
      </c>
      <c r="BK116" s="227">
        <f>ROUND(I116*H116,2)</f>
        <v>0</v>
      </c>
      <c r="BL116" s="20" t="s">
        <v>149</v>
      </c>
      <c r="BM116" s="226" t="s">
        <v>341</v>
      </c>
    </row>
    <row r="117" s="2" customFormat="1">
      <c r="A117" s="41"/>
      <c r="B117" s="42"/>
      <c r="C117" s="43"/>
      <c r="D117" s="228" t="s">
        <v>151</v>
      </c>
      <c r="E117" s="43"/>
      <c r="F117" s="229" t="s">
        <v>1681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151</v>
      </c>
      <c r="AU117" s="20" t="s">
        <v>81</v>
      </c>
    </row>
    <row r="118" s="2" customFormat="1" ht="21.75" customHeight="1">
      <c r="A118" s="41"/>
      <c r="B118" s="42"/>
      <c r="C118" s="215" t="s">
        <v>241</v>
      </c>
      <c r="D118" s="215" t="s">
        <v>144</v>
      </c>
      <c r="E118" s="216" t="s">
        <v>1682</v>
      </c>
      <c r="F118" s="217" t="s">
        <v>1683</v>
      </c>
      <c r="G118" s="218" t="s">
        <v>1566</v>
      </c>
      <c r="H118" s="219">
        <v>4</v>
      </c>
      <c r="I118" s="220"/>
      <c r="J118" s="221">
        <f>ROUND(I118*H118,2)</f>
        <v>0</v>
      </c>
      <c r="K118" s="217" t="s">
        <v>19</v>
      </c>
      <c r="L118" s="47"/>
      <c r="M118" s="222" t="s">
        <v>19</v>
      </c>
      <c r="N118" s="223" t="s">
        <v>44</v>
      </c>
      <c r="O118" s="87"/>
      <c r="P118" s="224">
        <f>O118*H118</f>
        <v>0</v>
      </c>
      <c r="Q118" s="224">
        <v>0</v>
      </c>
      <c r="R118" s="224">
        <f>Q118*H118</f>
        <v>0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149</v>
      </c>
      <c r="AT118" s="226" t="s">
        <v>144</v>
      </c>
      <c r="AU118" s="226" t="s">
        <v>81</v>
      </c>
      <c r="AY118" s="20" t="s">
        <v>142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77</v>
      </c>
      <c r="BK118" s="227">
        <f>ROUND(I118*H118,2)</f>
        <v>0</v>
      </c>
      <c r="BL118" s="20" t="s">
        <v>149</v>
      </c>
      <c r="BM118" s="226" t="s">
        <v>353</v>
      </c>
    </row>
    <row r="119" s="2" customFormat="1">
      <c r="A119" s="41"/>
      <c r="B119" s="42"/>
      <c r="C119" s="43"/>
      <c r="D119" s="228" t="s">
        <v>151</v>
      </c>
      <c r="E119" s="43"/>
      <c r="F119" s="229" t="s">
        <v>1683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151</v>
      </c>
      <c r="AU119" s="20" t="s">
        <v>81</v>
      </c>
    </row>
    <row r="120" s="2" customFormat="1" ht="21.75" customHeight="1">
      <c r="A120" s="41"/>
      <c r="B120" s="42"/>
      <c r="C120" s="215" t="s">
        <v>249</v>
      </c>
      <c r="D120" s="215" t="s">
        <v>144</v>
      </c>
      <c r="E120" s="216" t="s">
        <v>1684</v>
      </c>
      <c r="F120" s="217" t="s">
        <v>1685</v>
      </c>
      <c r="G120" s="218" t="s">
        <v>1566</v>
      </c>
      <c r="H120" s="219">
        <v>2</v>
      </c>
      <c r="I120" s="220"/>
      <c r="J120" s="221">
        <f>ROUND(I120*H120,2)</f>
        <v>0</v>
      </c>
      <c r="K120" s="217" t="s">
        <v>19</v>
      </c>
      <c r="L120" s="47"/>
      <c r="M120" s="222" t="s">
        <v>19</v>
      </c>
      <c r="N120" s="223" t="s">
        <v>44</v>
      </c>
      <c r="O120" s="87"/>
      <c r="P120" s="224">
        <f>O120*H120</f>
        <v>0</v>
      </c>
      <c r="Q120" s="224">
        <v>0</v>
      </c>
      <c r="R120" s="224">
        <f>Q120*H120</f>
        <v>0</v>
      </c>
      <c r="S120" s="224">
        <v>0</v>
      </c>
      <c r="T120" s="225">
        <f>S120*H120</f>
        <v>0</v>
      </c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R120" s="226" t="s">
        <v>149</v>
      </c>
      <c r="AT120" s="226" t="s">
        <v>144</v>
      </c>
      <c r="AU120" s="226" t="s">
        <v>81</v>
      </c>
      <c r="AY120" s="20" t="s">
        <v>142</v>
      </c>
      <c r="BE120" s="227">
        <f>IF(N120="základní",J120,0)</f>
        <v>0</v>
      </c>
      <c r="BF120" s="227">
        <f>IF(N120="snížená",J120,0)</f>
        <v>0</v>
      </c>
      <c r="BG120" s="227">
        <f>IF(N120="zákl. přenesená",J120,0)</f>
        <v>0</v>
      </c>
      <c r="BH120" s="227">
        <f>IF(N120="sníž. přenesená",J120,0)</f>
        <v>0</v>
      </c>
      <c r="BI120" s="227">
        <f>IF(N120="nulová",J120,0)</f>
        <v>0</v>
      </c>
      <c r="BJ120" s="20" t="s">
        <v>77</v>
      </c>
      <c r="BK120" s="227">
        <f>ROUND(I120*H120,2)</f>
        <v>0</v>
      </c>
      <c r="BL120" s="20" t="s">
        <v>149</v>
      </c>
      <c r="BM120" s="226" t="s">
        <v>368</v>
      </c>
    </row>
    <row r="121" s="2" customFormat="1">
      <c r="A121" s="41"/>
      <c r="B121" s="42"/>
      <c r="C121" s="43"/>
      <c r="D121" s="228" t="s">
        <v>151</v>
      </c>
      <c r="E121" s="43"/>
      <c r="F121" s="229" t="s">
        <v>1685</v>
      </c>
      <c r="G121" s="43"/>
      <c r="H121" s="43"/>
      <c r="I121" s="230"/>
      <c r="J121" s="43"/>
      <c r="K121" s="43"/>
      <c r="L121" s="47"/>
      <c r="M121" s="231"/>
      <c r="N121" s="232"/>
      <c r="O121" s="87"/>
      <c r="P121" s="87"/>
      <c r="Q121" s="87"/>
      <c r="R121" s="87"/>
      <c r="S121" s="87"/>
      <c r="T121" s="88"/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T121" s="20" t="s">
        <v>151</v>
      </c>
      <c r="AU121" s="20" t="s">
        <v>81</v>
      </c>
    </row>
    <row r="122" s="2" customFormat="1" ht="16.5" customHeight="1">
      <c r="A122" s="41"/>
      <c r="B122" s="42"/>
      <c r="C122" s="215" t="s">
        <v>257</v>
      </c>
      <c r="D122" s="215" t="s">
        <v>144</v>
      </c>
      <c r="E122" s="216" t="s">
        <v>1686</v>
      </c>
      <c r="F122" s="217" t="s">
        <v>1687</v>
      </c>
      <c r="G122" s="218" t="s">
        <v>163</v>
      </c>
      <c r="H122" s="219">
        <v>150</v>
      </c>
      <c r="I122" s="220"/>
      <c r="J122" s="221">
        <f>ROUND(I122*H122,2)</f>
        <v>0</v>
      </c>
      <c r="K122" s="217" t="s">
        <v>19</v>
      </c>
      <c r="L122" s="47"/>
      <c r="M122" s="222" t="s">
        <v>19</v>
      </c>
      <c r="N122" s="223" t="s">
        <v>44</v>
      </c>
      <c r="O122" s="87"/>
      <c r="P122" s="224">
        <f>O122*H122</f>
        <v>0</v>
      </c>
      <c r="Q122" s="224">
        <v>0</v>
      </c>
      <c r="R122" s="224">
        <f>Q122*H122</f>
        <v>0</v>
      </c>
      <c r="S122" s="224">
        <v>0</v>
      </c>
      <c r="T122" s="225">
        <f>S122*H122</f>
        <v>0</v>
      </c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R122" s="226" t="s">
        <v>149</v>
      </c>
      <c r="AT122" s="226" t="s">
        <v>144</v>
      </c>
      <c r="AU122" s="226" t="s">
        <v>81</v>
      </c>
      <c r="AY122" s="20" t="s">
        <v>142</v>
      </c>
      <c r="BE122" s="227">
        <f>IF(N122="základní",J122,0)</f>
        <v>0</v>
      </c>
      <c r="BF122" s="227">
        <f>IF(N122="snížená",J122,0)</f>
        <v>0</v>
      </c>
      <c r="BG122" s="227">
        <f>IF(N122="zákl. přenesená",J122,0)</f>
        <v>0</v>
      </c>
      <c r="BH122" s="227">
        <f>IF(N122="sníž. přenesená",J122,0)</f>
        <v>0</v>
      </c>
      <c r="BI122" s="227">
        <f>IF(N122="nulová",J122,0)</f>
        <v>0</v>
      </c>
      <c r="BJ122" s="20" t="s">
        <v>77</v>
      </c>
      <c r="BK122" s="227">
        <f>ROUND(I122*H122,2)</f>
        <v>0</v>
      </c>
      <c r="BL122" s="20" t="s">
        <v>149</v>
      </c>
      <c r="BM122" s="226" t="s">
        <v>386</v>
      </c>
    </row>
    <row r="123" s="2" customFormat="1">
      <c r="A123" s="41"/>
      <c r="B123" s="42"/>
      <c r="C123" s="43"/>
      <c r="D123" s="228" t="s">
        <v>151</v>
      </c>
      <c r="E123" s="43"/>
      <c r="F123" s="229" t="s">
        <v>1687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151</v>
      </c>
      <c r="AU123" s="20" t="s">
        <v>81</v>
      </c>
    </row>
    <row r="124" s="2" customFormat="1" ht="16.5" customHeight="1">
      <c r="A124" s="41"/>
      <c r="B124" s="42"/>
      <c r="C124" s="215" t="s">
        <v>264</v>
      </c>
      <c r="D124" s="215" t="s">
        <v>144</v>
      </c>
      <c r="E124" s="216" t="s">
        <v>1688</v>
      </c>
      <c r="F124" s="217" t="s">
        <v>1689</v>
      </c>
      <c r="G124" s="218" t="s">
        <v>163</v>
      </c>
      <c r="H124" s="219">
        <v>600</v>
      </c>
      <c r="I124" s="220"/>
      <c r="J124" s="221">
        <f>ROUND(I124*H124,2)</f>
        <v>0</v>
      </c>
      <c r="K124" s="217" t="s">
        <v>19</v>
      </c>
      <c r="L124" s="47"/>
      <c r="M124" s="222" t="s">
        <v>19</v>
      </c>
      <c r="N124" s="223" t="s">
        <v>44</v>
      </c>
      <c r="O124" s="87"/>
      <c r="P124" s="224">
        <f>O124*H124</f>
        <v>0</v>
      </c>
      <c r="Q124" s="224">
        <v>0</v>
      </c>
      <c r="R124" s="224">
        <f>Q124*H124</f>
        <v>0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149</v>
      </c>
      <c r="AT124" s="226" t="s">
        <v>144</v>
      </c>
      <c r="AU124" s="226" t="s">
        <v>81</v>
      </c>
      <c r="AY124" s="20" t="s">
        <v>142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77</v>
      </c>
      <c r="BK124" s="227">
        <f>ROUND(I124*H124,2)</f>
        <v>0</v>
      </c>
      <c r="BL124" s="20" t="s">
        <v>149</v>
      </c>
      <c r="BM124" s="226" t="s">
        <v>400</v>
      </c>
    </row>
    <row r="125" s="2" customFormat="1">
      <c r="A125" s="41"/>
      <c r="B125" s="42"/>
      <c r="C125" s="43"/>
      <c r="D125" s="228" t="s">
        <v>151</v>
      </c>
      <c r="E125" s="43"/>
      <c r="F125" s="229" t="s">
        <v>1689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151</v>
      </c>
      <c r="AU125" s="20" t="s">
        <v>81</v>
      </c>
    </row>
    <row r="126" s="2" customFormat="1" ht="16.5" customHeight="1">
      <c r="A126" s="41"/>
      <c r="B126" s="42"/>
      <c r="C126" s="215" t="s">
        <v>273</v>
      </c>
      <c r="D126" s="215" t="s">
        <v>144</v>
      </c>
      <c r="E126" s="216" t="s">
        <v>1690</v>
      </c>
      <c r="F126" s="217" t="s">
        <v>1691</v>
      </c>
      <c r="G126" s="218" t="s">
        <v>1540</v>
      </c>
      <c r="H126" s="219">
        <v>48</v>
      </c>
      <c r="I126" s="220"/>
      <c r="J126" s="221">
        <f>ROUND(I126*H126,2)</f>
        <v>0</v>
      </c>
      <c r="K126" s="217" t="s">
        <v>19</v>
      </c>
      <c r="L126" s="47"/>
      <c r="M126" s="222" t="s">
        <v>19</v>
      </c>
      <c r="N126" s="223" t="s">
        <v>44</v>
      </c>
      <c r="O126" s="87"/>
      <c r="P126" s="224">
        <f>O126*H126</f>
        <v>0</v>
      </c>
      <c r="Q126" s="224">
        <v>0</v>
      </c>
      <c r="R126" s="224">
        <f>Q126*H126</f>
        <v>0</v>
      </c>
      <c r="S126" s="224">
        <v>0</v>
      </c>
      <c r="T126" s="225">
        <f>S126*H126</f>
        <v>0</v>
      </c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R126" s="226" t="s">
        <v>149</v>
      </c>
      <c r="AT126" s="226" t="s">
        <v>144</v>
      </c>
      <c r="AU126" s="226" t="s">
        <v>81</v>
      </c>
      <c r="AY126" s="20" t="s">
        <v>142</v>
      </c>
      <c r="BE126" s="227">
        <f>IF(N126="základní",J126,0)</f>
        <v>0</v>
      </c>
      <c r="BF126" s="227">
        <f>IF(N126="snížená",J126,0)</f>
        <v>0</v>
      </c>
      <c r="BG126" s="227">
        <f>IF(N126="zákl. přenesená",J126,0)</f>
        <v>0</v>
      </c>
      <c r="BH126" s="227">
        <f>IF(N126="sníž. přenesená",J126,0)</f>
        <v>0</v>
      </c>
      <c r="BI126" s="227">
        <f>IF(N126="nulová",J126,0)</f>
        <v>0</v>
      </c>
      <c r="BJ126" s="20" t="s">
        <v>77</v>
      </c>
      <c r="BK126" s="227">
        <f>ROUND(I126*H126,2)</f>
        <v>0</v>
      </c>
      <c r="BL126" s="20" t="s">
        <v>149</v>
      </c>
      <c r="BM126" s="226" t="s">
        <v>412</v>
      </c>
    </row>
    <row r="127" s="2" customFormat="1">
      <c r="A127" s="41"/>
      <c r="B127" s="42"/>
      <c r="C127" s="43"/>
      <c r="D127" s="228" t="s">
        <v>151</v>
      </c>
      <c r="E127" s="43"/>
      <c r="F127" s="229" t="s">
        <v>1691</v>
      </c>
      <c r="G127" s="43"/>
      <c r="H127" s="43"/>
      <c r="I127" s="230"/>
      <c r="J127" s="43"/>
      <c r="K127" s="43"/>
      <c r="L127" s="47"/>
      <c r="M127" s="231"/>
      <c r="N127" s="232"/>
      <c r="O127" s="87"/>
      <c r="P127" s="87"/>
      <c r="Q127" s="87"/>
      <c r="R127" s="87"/>
      <c r="S127" s="87"/>
      <c r="T127" s="88"/>
      <c r="U127" s="41"/>
      <c r="V127" s="41"/>
      <c r="W127" s="41"/>
      <c r="X127" s="41"/>
      <c r="Y127" s="41"/>
      <c r="Z127" s="41"/>
      <c r="AA127" s="41"/>
      <c r="AB127" s="41"/>
      <c r="AC127" s="41"/>
      <c r="AD127" s="41"/>
      <c r="AE127" s="41"/>
      <c r="AT127" s="20" t="s">
        <v>151</v>
      </c>
      <c r="AU127" s="20" t="s">
        <v>81</v>
      </c>
    </row>
    <row r="128" s="2" customFormat="1" ht="16.5" customHeight="1">
      <c r="A128" s="41"/>
      <c r="B128" s="42"/>
      <c r="C128" s="215" t="s">
        <v>282</v>
      </c>
      <c r="D128" s="215" t="s">
        <v>144</v>
      </c>
      <c r="E128" s="216" t="s">
        <v>1692</v>
      </c>
      <c r="F128" s="217" t="s">
        <v>1693</v>
      </c>
      <c r="G128" s="218" t="s">
        <v>1540</v>
      </c>
      <c r="H128" s="219">
        <v>10</v>
      </c>
      <c r="I128" s="220"/>
      <c r="J128" s="221">
        <f>ROUND(I128*H128,2)</f>
        <v>0</v>
      </c>
      <c r="K128" s="217" t="s">
        <v>19</v>
      </c>
      <c r="L128" s="47"/>
      <c r="M128" s="222" t="s">
        <v>19</v>
      </c>
      <c r="N128" s="223" t="s">
        <v>44</v>
      </c>
      <c r="O128" s="87"/>
      <c r="P128" s="224">
        <f>O128*H128</f>
        <v>0</v>
      </c>
      <c r="Q128" s="224">
        <v>0</v>
      </c>
      <c r="R128" s="224">
        <f>Q128*H128</f>
        <v>0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149</v>
      </c>
      <c r="AT128" s="226" t="s">
        <v>144</v>
      </c>
      <c r="AU128" s="226" t="s">
        <v>81</v>
      </c>
      <c r="AY128" s="20" t="s">
        <v>142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77</v>
      </c>
      <c r="BK128" s="227">
        <f>ROUND(I128*H128,2)</f>
        <v>0</v>
      </c>
      <c r="BL128" s="20" t="s">
        <v>149</v>
      </c>
      <c r="BM128" s="226" t="s">
        <v>424</v>
      </c>
    </row>
    <row r="129" s="2" customFormat="1">
      <c r="A129" s="41"/>
      <c r="B129" s="42"/>
      <c r="C129" s="43"/>
      <c r="D129" s="228" t="s">
        <v>151</v>
      </c>
      <c r="E129" s="43"/>
      <c r="F129" s="229" t="s">
        <v>1693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151</v>
      </c>
      <c r="AU129" s="20" t="s">
        <v>81</v>
      </c>
    </row>
    <row r="130" s="2" customFormat="1" ht="16.5" customHeight="1">
      <c r="A130" s="41"/>
      <c r="B130" s="42"/>
      <c r="C130" s="215" t="s">
        <v>7</v>
      </c>
      <c r="D130" s="215" t="s">
        <v>144</v>
      </c>
      <c r="E130" s="216" t="s">
        <v>1694</v>
      </c>
      <c r="F130" s="217" t="s">
        <v>1695</v>
      </c>
      <c r="G130" s="218" t="s">
        <v>1696</v>
      </c>
      <c r="H130" s="219">
        <v>10</v>
      </c>
      <c r="I130" s="220"/>
      <c r="J130" s="221">
        <f>ROUND(I130*H130,2)</f>
        <v>0</v>
      </c>
      <c r="K130" s="217" t="s">
        <v>19</v>
      </c>
      <c r="L130" s="47"/>
      <c r="M130" s="222" t="s">
        <v>19</v>
      </c>
      <c r="N130" s="223" t="s">
        <v>44</v>
      </c>
      <c r="O130" s="87"/>
      <c r="P130" s="224">
        <f>O130*H130</f>
        <v>0</v>
      </c>
      <c r="Q130" s="224">
        <v>0</v>
      </c>
      <c r="R130" s="224">
        <f>Q130*H130</f>
        <v>0</v>
      </c>
      <c r="S130" s="224">
        <v>0</v>
      </c>
      <c r="T130" s="225">
        <f>S130*H130</f>
        <v>0</v>
      </c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R130" s="226" t="s">
        <v>149</v>
      </c>
      <c r="AT130" s="226" t="s">
        <v>144</v>
      </c>
      <c r="AU130" s="226" t="s">
        <v>81</v>
      </c>
      <c r="AY130" s="20" t="s">
        <v>142</v>
      </c>
      <c r="BE130" s="227">
        <f>IF(N130="základní",J130,0)</f>
        <v>0</v>
      </c>
      <c r="BF130" s="227">
        <f>IF(N130="snížená",J130,0)</f>
        <v>0</v>
      </c>
      <c r="BG130" s="227">
        <f>IF(N130="zákl. přenesená",J130,0)</f>
        <v>0</v>
      </c>
      <c r="BH130" s="227">
        <f>IF(N130="sníž. přenesená",J130,0)</f>
        <v>0</v>
      </c>
      <c r="BI130" s="227">
        <f>IF(N130="nulová",J130,0)</f>
        <v>0</v>
      </c>
      <c r="BJ130" s="20" t="s">
        <v>77</v>
      </c>
      <c r="BK130" s="227">
        <f>ROUND(I130*H130,2)</f>
        <v>0</v>
      </c>
      <c r="BL130" s="20" t="s">
        <v>149</v>
      </c>
      <c r="BM130" s="226" t="s">
        <v>447</v>
      </c>
    </row>
    <row r="131" s="2" customFormat="1">
      <c r="A131" s="41"/>
      <c r="B131" s="42"/>
      <c r="C131" s="43"/>
      <c r="D131" s="228" t="s">
        <v>151</v>
      </c>
      <c r="E131" s="43"/>
      <c r="F131" s="229" t="s">
        <v>1695</v>
      </c>
      <c r="G131" s="43"/>
      <c r="H131" s="43"/>
      <c r="I131" s="230"/>
      <c r="J131" s="43"/>
      <c r="K131" s="43"/>
      <c r="L131" s="47"/>
      <c r="M131" s="231"/>
      <c r="N131" s="232"/>
      <c r="O131" s="87"/>
      <c r="P131" s="87"/>
      <c r="Q131" s="87"/>
      <c r="R131" s="87"/>
      <c r="S131" s="87"/>
      <c r="T131" s="88"/>
      <c r="U131" s="41"/>
      <c r="V131" s="41"/>
      <c r="W131" s="41"/>
      <c r="X131" s="41"/>
      <c r="Y131" s="41"/>
      <c r="Z131" s="41"/>
      <c r="AA131" s="41"/>
      <c r="AB131" s="41"/>
      <c r="AC131" s="41"/>
      <c r="AD131" s="41"/>
      <c r="AE131" s="41"/>
      <c r="AT131" s="20" t="s">
        <v>151</v>
      </c>
      <c r="AU131" s="20" t="s">
        <v>81</v>
      </c>
    </row>
    <row r="132" s="2" customFormat="1" ht="24.15" customHeight="1">
      <c r="A132" s="41"/>
      <c r="B132" s="42"/>
      <c r="C132" s="267" t="s">
        <v>297</v>
      </c>
      <c r="D132" s="267" t="s">
        <v>199</v>
      </c>
      <c r="E132" s="268" t="s">
        <v>1697</v>
      </c>
      <c r="F132" s="269" t="s">
        <v>1698</v>
      </c>
      <c r="G132" s="270" t="s">
        <v>1566</v>
      </c>
      <c r="H132" s="271">
        <v>1</v>
      </c>
      <c r="I132" s="272"/>
      <c r="J132" s="273">
        <f>ROUND(I132*H132,2)</f>
        <v>0</v>
      </c>
      <c r="K132" s="269" t="s">
        <v>19</v>
      </c>
      <c r="L132" s="274"/>
      <c r="M132" s="275" t="s">
        <v>19</v>
      </c>
      <c r="N132" s="276" t="s">
        <v>44</v>
      </c>
      <c r="O132" s="87"/>
      <c r="P132" s="224">
        <f>O132*H132</f>
        <v>0</v>
      </c>
      <c r="Q132" s="224">
        <v>0</v>
      </c>
      <c r="R132" s="224">
        <f>Q132*H132</f>
        <v>0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198</v>
      </c>
      <c r="AT132" s="226" t="s">
        <v>199</v>
      </c>
      <c r="AU132" s="226" t="s">
        <v>81</v>
      </c>
      <c r="AY132" s="20" t="s">
        <v>142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77</v>
      </c>
      <c r="BK132" s="227">
        <f>ROUND(I132*H132,2)</f>
        <v>0</v>
      </c>
      <c r="BL132" s="20" t="s">
        <v>149</v>
      </c>
      <c r="BM132" s="226" t="s">
        <v>460</v>
      </c>
    </row>
    <row r="133" s="2" customFormat="1">
      <c r="A133" s="41"/>
      <c r="B133" s="42"/>
      <c r="C133" s="43"/>
      <c r="D133" s="228" t="s">
        <v>151</v>
      </c>
      <c r="E133" s="43"/>
      <c r="F133" s="229" t="s">
        <v>1698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151</v>
      </c>
      <c r="AU133" s="20" t="s">
        <v>81</v>
      </c>
    </row>
    <row r="134" s="2" customFormat="1" ht="16.5" customHeight="1">
      <c r="A134" s="41"/>
      <c r="B134" s="42"/>
      <c r="C134" s="215" t="s">
        <v>303</v>
      </c>
      <c r="D134" s="215" t="s">
        <v>144</v>
      </c>
      <c r="E134" s="216" t="s">
        <v>1699</v>
      </c>
      <c r="F134" s="217" t="s">
        <v>1700</v>
      </c>
      <c r="G134" s="218" t="s">
        <v>1661</v>
      </c>
      <c r="H134" s="219">
        <v>1</v>
      </c>
      <c r="I134" s="220"/>
      <c r="J134" s="221">
        <f>ROUND(I134*H134,2)</f>
        <v>0</v>
      </c>
      <c r="K134" s="217" t="s">
        <v>19</v>
      </c>
      <c r="L134" s="47"/>
      <c r="M134" s="222" t="s">
        <v>19</v>
      </c>
      <c r="N134" s="223" t="s">
        <v>44</v>
      </c>
      <c r="O134" s="87"/>
      <c r="P134" s="224">
        <f>O134*H134</f>
        <v>0</v>
      </c>
      <c r="Q134" s="224">
        <v>0</v>
      </c>
      <c r="R134" s="224">
        <f>Q134*H134</f>
        <v>0</v>
      </c>
      <c r="S134" s="224">
        <v>0</v>
      </c>
      <c r="T134" s="225">
        <f>S134*H134</f>
        <v>0</v>
      </c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R134" s="226" t="s">
        <v>149</v>
      </c>
      <c r="AT134" s="226" t="s">
        <v>144</v>
      </c>
      <c r="AU134" s="226" t="s">
        <v>81</v>
      </c>
      <c r="AY134" s="20" t="s">
        <v>142</v>
      </c>
      <c r="BE134" s="227">
        <f>IF(N134="základní",J134,0)</f>
        <v>0</v>
      </c>
      <c r="BF134" s="227">
        <f>IF(N134="snížená",J134,0)</f>
        <v>0</v>
      </c>
      <c r="BG134" s="227">
        <f>IF(N134="zákl. přenesená",J134,0)</f>
        <v>0</v>
      </c>
      <c r="BH134" s="227">
        <f>IF(N134="sníž. přenesená",J134,0)</f>
        <v>0</v>
      </c>
      <c r="BI134" s="227">
        <f>IF(N134="nulová",J134,0)</f>
        <v>0</v>
      </c>
      <c r="BJ134" s="20" t="s">
        <v>77</v>
      </c>
      <c r="BK134" s="227">
        <f>ROUND(I134*H134,2)</f>
        <v>0</v>
      </c>
      <c r="BL134" s="20" t="s">
        <v>149</v>
      </c>
      <c r="BM134" s="226" t="s">
        <v>480</v>
      </c>
    </row>
    <row r="135" s="2" customFormat="1">
      <c r="A135" s="41"/>
      <c r="B135" s="42"/>
      <c r="C135" s="43"/>
      <c r="D135" s="228" t="s">
        <v>151</v>
      </c>
      <c r="E135" s="43"/>
      <c r="F135" s="229" t="s">
        <v>1700</v>
      </c>
      <c r="G135" s="43"/>
      <c r="H135" s="43"/>
      <c r="I135" s="230"/>
      <c r="J135" s="43"/>
      <c r="K135" s="43"/>
      <c r="L135" s="47"/>
      <c r="M135" s="231"/>
      <c r="N135" s="232"/>
      <c r="O135" s="87"/>
      <c r="P135" s="87"/>
      <c r="Q135" s="87"/>
      <c r="R135" s="87"/>
      <c r="S135" s="87"/>
      <c r="T135" s="88"/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T135" s="20" t="s">
        <v>151</v>
      </c>
      <c r="AU135" s="20" t="s">
        <v>81</v>
      </c>
    </row>
    <row r="136" s="2" customFormat="1" ht="16.5" customHeight="1">
      <c r="A136" s="41"/>
      <c r="B136" s="42"/>
      <c r="C136" s="267" t="s">
        <v>314</v>
      </c>
      <c r="D136" s="267" t="s">
        <v>199</v>
      </c>
      <c r="E136" s="268" t="s">
        <v>1701</v>
      </c>
      <c r="F136" s="269" t="s">
        <v>1702</v>
      </c>
      <c r="G136" s="270" t="s">
        <v>1566</v>
      </c>
      <c r="H136" s="271">
        <v>1</v>
      </c>
      <c r="I136" s="272"/>
      <c r="J136" s="273">
        <f>ROUND(I136*H136,2)</f>
        <v>0</v>
      </c>
      <c r="K136" s="269" t="s">
        <v>19</v>
      </c>
      <c r="L136" s="274"/>
      <c r="M136" s="275" t="s">
        <v>19</v>
      </c>
      <c r="N136" s="276" t="s">
        <v>44</v>
      </c>
      <c r="O136" s="87"/>
      <c r="P136" s="224">
        <f>O136*H136</f>
        <v>0</v>
      </c>
      <c r="Q136" s="224">
        <v>0</v>
      </c>
      <c r="R136" s="224">
        <f>Q136*H136</f>
        <v>0</v>
      </c>
      <c r="S136" s="224">
        <v>0</v>
      </c>
      <c r="T136" s="225">
        <f>S136*H136</f>
        <v>0</v>
      </c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R136" s="226" t="s">
        <v>198</v>
      </c>
      <c r="AT136" s="226" t="s">
        <v>199</v>
      </c>
      <c r="AU136" s="226" t="s">
        <v>81</v>
      </c>
      <c r="AY136" s="20" t="s">
        <v>142</v>
      </c>
      <c r="BE136" s="227">
        <f>IF(N136="základní",J136,0)</f>
        <v>0</v>
      </c>
      <c r="BF136" s="227">
        <f>IF(N136="snížená",J136,0)</f>
        <v>0</v>
      </c>
      <c r="BG136" s="227">
        <f>IF(N136="zákl. přenesená",J136,0)</f>
        <v>0</v>
      </c>
      <c r="BH136" s="227">
        <f>IF(N136="sníž. přenesená",J136,0)</f>
        <v>0</v>
      </c>
      <c r="BI136" s="227">
        <f>IF(N136="nulová",J136,0)</f>
        <v>0</v>
      </c>
      <c r="BJ136" s="20" t="s">
        <v>77</v>
      </c>
      <c r="BK136" s="227">
        <f>ROUND(I136*H136,2)</f>
        <v>0</v>
      </c>
      <c r="BL136" s="20" t="s">
        <v>149</v>
      </c>
      <c r="BM136" s="226" t="s">
        <v>495</v>
      </c>
    </row>
    <row r="137" s="2" customFormat="1">
      <c r="A137" s="41"/>
      <c r="B137" s="42"/>
      <c r="C137" s="43"/>
      <c r="D137" s="228" t="s">
        <v>151</v>
      </c>
      <c r="E137" s="43"/>
      <c r="F137" s="229" t="s">
        <v>1702</v>
      </c>
      <c r="G137" s="43"/>
      <c r="H137" s="43"/>
      <c r="I137" s="230"/>
      <c r="J137" s="43"/>
      <c r="K137" s="43"/>
      <c r="L137" s="47"/>
      <c r="M137" s="231"/>
      <c r="N137" s="232"/>
      <c r="O137" s="87"/>
      <c r="P137" s="87"/>
      <c r="Q137" s="87"/>
      <c r="R137" s="87"/>
      <c r="S137" s="87"/>
      <c r="T137" s="88"/>
      <c r="U137" s="41"/>
      <c r="V137" s="41"/>
      <c r="W137" s="41"/>
      <c r="X137" s="41"/>
      <c r="Y137" s="41"/>
      <c r="Z137" s="41"/>
      <c r="AA137" s="41"/>
      <c r="AB137" s="41"/>
      <c r="AC137" s="41"/>
      <c r="AD137" s="41"/>
      <c r="AE137" s="41"/>
      <c r="AT137" s="20" t="s">
        <v>151</v>
      </c>
      <c r="AU137" s="20" t="s">
        <v>81</v>
      </c>
    </row>
    <row r="138" s="2" customFormat="1" ht="16.5" customHeight="1">
      <c r="A138" s="41"/>
      <c r="B138" s="42"/>
      <c r="C138" s="215" t="s">
        <v>322</v>
      </c>
      <c r="D138" s="215" t="s">
        <v>144</v>
      </c>
      <c r="E138" s="216" t="s">
        <v>1703</v>
      </c>
      <c r="F138" s="217" t="s">
        <v>1704</v>
      </c>
      <c r="G138" s="218" t="s">
        <v>1566</v>
      </c>
      <c r="H138" s="219">
        <v>1</v>
      </c>
      <c r="I138" s="220"/>
      <c r="J138" s="221">
        <f>ROUND(I138*H138,2)</f>
        <v>0</v>
      </c>
      <c r="K138" s="217" t="s">
        <v>19</v>
      </c>
      <c r="L138" s="47"/>
      <c r="M138" s="222" t="s">
        <v>19</v>
      </c>
      <c r="N138" s="223" t="s">
        <v>44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149</v>
      </c>
      <c r="AT138" s="226" t="s">
        <v>144</v>
      </c>
      <c r="AU138" s="226" t="s">
        <v>81</v>
      </c>
      <c r="AY138" s="20" t="s">
        <v>142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77</v>
      </c>
      <c r="BK138" s="227">
        <f>ROUND(I138*H138,2)</f>
        <v>0</v>
      </c>
      <c r="BL138" s="20" t="s">
        <v>149</v>
      </c>
      <c r="BM138" s="226" t="s">
        <v>509</v>
      </c>
    </row>
    <row r="139" s="2" customFormat="1">
      <c r="A139" s="41"/>
      <c r="B139" s="42"/>
      <c r="C139" s="43"/>
      <c r="D139" s="228" t="s">
        <v>151</v>
      </c>
      <c r="E139" s="43"/>
      <c r="F139" s="229" t="s">
        <v>1704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151</v>
      </c>
      <c r="AU139" s="20" t="s">
        <v>81</v>
      </c>
    </row>
    <row r="140" s="2" customFormat="1" ht="16.5" customHeight="1">
      <c r="A140" s="41"/>
      <c r="B140" s="42"/>
      <c r="C140" s="215" t="s">
        <v>329</v>
      </c>
      <c r="D140" s="215" t="s">
        <v>144</v>
      </c>
      <c r="E140" s="216" t="s">
        <v>1705</v>
      </c>
      <c r="F140" s="217" t="s">
        <v>1706</v>
      </c>
      <c r="G140" s="218" t="s">
        <v>1696</v>
      </c>
      <c r="H140" s="219">
        <v>1</v>
      </c>
      <c r="I140" s="220"/>
      <c r="J140" s="221">
        <f>ROUND(I140*H140,2)</f>
        <v>0</v>
      </c>
      <c r="K140" s="217" t="s">
        <v>19</v>
      </c>
      <c r="L140" s="47"/>
      <c r="M140" s="222" t="s">
        <v>19</v>
      </c>
      <c r="N140" s="223" t="s">
        <v>44</v>
      </c>
      <c r="O140" s="87"/>
      <c r="P140" s="224">
        <f>O140*H140</f>
        <v>0</v>
      </c>
      <c r="Q140" s="224">
        <v>0</v>
      </c>
      <c r="R140" s="224">
        <f>Q140*H140</f>
        <v>0</v>
      </c>
      <c r="S140" s="224">
        <v>0</v>
      </c>
      <c r="T140" s="225">
        <f>S140*H140</f>
        <v>0</v>
      </c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R140" s="226" t="s">
        <v>149</v>
      </c>
      <c r="AT140" s="226" t="s">
        <v>144</v>
      </c>
      <c r="AU140" s="226" t="s">
        <v>81</v>
      </c>
      <c r="AY140" s="20" t="s">
        <v>142</v>
      </c>
      <c r="BE140" s="227">
        <f>IF(N140="základní",J140,0)</f>
        <v>0</v>
      </c>
      <c r="BF140" s="227">
        <f>IF(N140="snížená",J140,0)</f>
        <v>0</v>
      </c>
      <c r="BG140" s="227">
        <f>IF(N140="zákl. přenesená",J140,0)</f>
        <v>0</v>
      </c>
      <c r="BH140" s="227">
        <f>IF(N140="sníž. přenesená",J140,0)</f>
        <v>0</v>
      </c>
      <c r="BI140" s="227">
        <f>IF(N140="nulová",J140,0)</f>
        <v>0</v>
      </c>
      <c r="BJ140" s="20" t="s">
        <v>77</v>
      </c>
      <c r="BK140" s="227">
        <f>ROUND(I140*H140,2)</f>
        <v>0</v>
      </c>
      <c r="BL140" s="20" t="s">
        <v>149</v>
      </c>
      <c r="BM140" s="226" t="s">
        <v>521</v>
      </c>
    </row>
    <row r="141" s="2" customFormat="1">
      <c r="A141" s="41"/>
      <c r="B141" s="42"/>
      <c r="C141" s="43"/>
      <c r="D141" s="228" t="s">
        <v>151</v>
      </c>
      <c r="E141" s="43"/>
      <c r="F141" s="229" t="s">
        <v>1706</v>
      </c>
      <c r="G141" s="43"/>
      <c r="H141" s="43"/>
      <c r="I141" s="230"/>
      <c r="J141" s="43"/>
      <c r="K141" s="43"/>
      <c r="L141" s="47"/>
      <c r="M141" s="231"/>
      <c r="N141" s="232"/>
      <c r="O141" s="87"/>
      <c r="P141" s="87"/>
      <c r="Q141" s="87"/>
      <c r="R141" s="87"/>
      <c r="S141" s="87"/>
      <c r="T141" s="88"/>
      <c r="U141" s="41"/>
      <c r="V141" s="41"/>
      <c r="W141" s="41"/>
      <c r="X141" s="41"/>
      <c r="Y141" s="41"/>
      <c r="Z141" s="41"/>
      <c r="AA141" s="41"/>
      <c r="AB141" s="41"/>
      <c r="AC141" s="41"/>
      <c r="AD141" s="41"/>
      <c r="AE141" s="41"/>
      <c r="AT141" s="20" t="s">
        <v>151</v>
      </c>
      <c r="AU141" s="20" t="s">
        <v>81</v>
      </c>
    </row>
    <row r="142" s="2" customFormat="1" ht="16.5" customHeight="1">
      <c r="A142" s="41"/>
      <c r="B142" s="42"/>
      <c r="C142" s="215" t="s">
        <v>335</v>
      </c>
      <c r="D142" s="215" t="s">
        <v>144</v>
      </c>
      <c r="E142" s="216" t="s">
        <v>1707</v>
      </c>
      <c r="F142" s="217" t="s">
        <v>1708</v>
      </c>
      <c r="G142" s="218" t="s">
        <v>1696</v>
      </c>
      <c r="H142" s="219">
        <v>1</v>
      </c>
      <c r="I142" s="220"/>
      <c r="J142" s="221">
        <f>ROUND(I142*H142,2)</f>
        <v>0</v>
      </c>
      <c r="K142" s="217" t="s">
        <v>19</v>
      </c>
      <c r="L142" s="47"/>
      <c r="M142" s="222" t="s">
        <v>19</v>
      </c>
      <c r="N142" s="223" t="s">
        <v>44</v>
      </c>
      <c r="O142" s="87"/>
      <c r="P142" s="224">
        <f>O142*H142</f>
        <v>0</v>
      </c>
      <c r="Q142" s="224">
        <v>0</v>
      </c>
      <c r="R142" s="224">
        <f>Q142*H142</f>
        <v>0</v>
      </c>
      <c r="S142" s="224">
        <v>0</v>
      </c>
      <c r="T142" s="225">
        <f>S142*H142</f>
        <v>0</v>
      </c>
      <c r="U142" s="41"/>
      <c r="V142" s="41"/>
      <c r="W142" s="41"/>
      <c r="X142" s="41"/>
      <c r="Y142" s="41"/>
      <c r="Z142" s="41"/>
      <c r="AA142" s="41"/>
      <c r="AB142" s="41"/>
      <c r="AC142" s="41"/>
      <c r="AD142" s="41"/>
      <c r="AE142" s="41"/>
      <c r="AR142" s="226" t="s">
        <v>149</v>
      </c>
      <c r="AT142" s="226" t="s">
        <v>144</v>
      </c>
      <c r="AU142" s="226" t="s">
        <v>81</v>
      </c>
      <c r="AY142" s="20" t="s">
        <v>142</v>
      </c>
      <c r="BE142" s="227">
        <f>IF(N142="základní",J142,0)</f>
        <v>0</v>
      </c>
      <c r="BF142" s="227">
        <f>IF(N142="snížená",J142,0)</f>
        <v>0</v>
      </c>
      <c r="BG142" s="227">
        <f>IF(N142="zákl. přenesená",J142,0)</f>
        <v>0</v>
      </c>
      <c r="BH142" s="227">
        <f>IF(N142="sníž. přenesená",J142,0)</f>
        <v>0</v>
      </c>
      <c r="BI142" s="227">
        <f>IF(N142="nulová",J142,0)</f>
        <v>0</v>
      </c>
      <c r="BJ142" s="20" t="s">
        <v>77</v>
      </c>
      <c r="BK142" s="227">
        <f>ROUND(I142*H142,2)</f>
        <v>0</v>
      </c>
      <c r="BL142" s="20" t="s">
        <v>149</v>
      </c>
      <c r="BM142" s="226" t="s">
        <v>534</v>
      </c>
    </row>
    <row r="143" s="2" customFormat="1">
      <c r="A143" s="41"/>
      <c r="B143" s="42"/>
      <c r="C143" s="43"/>
      <c r="D143" s="228" t="s">
        <v>151</v>
      </c>
      <c r="E143" s="43"/>
      <c r="F143" s="229" t="s">
        <v>1708</v>
      </c>
      <c r="G143" s="43"/>
      <c r="H143" s="43"/>
      <c r="I143" s="230"/>
      <c r="J143" s="43"/>
      <c r="K143" s="43"/>
      <c r="L143" s="47"/>
      <c r="M143" s="231"/>
      <c r="N143" s="232"/>
      <c r="O143" s="87"/>
      <c r="P143" s="87"/>
      <c r="Q143" s="87"/>
      <c r="R143" s="87"/>
      <c r="S143" s="87"/>
      <c r="T143" s="88"/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T143" s="20" t="s">
        <v>151</v>
      </c>
      <c r="AU143" s="20" t="s">
        <v>81</v>
      </c>
    </row>
    <row r="144" s="2" customFormat="1" ht="16.5" customHeight="1">
      <c r="A144" s="41"/>
      <c r="B144" s="42"/>
      <c r="C144" s="215" t="s">
        <v>341</v>
      </c>
      <c r="D144" s="215" t="s">
        <v>144</v>
      </c>
      <c r="E144" s="216" t="s">
        <v>1709</v>
      </c>
      <c r="F144" s="217" t="s">
        <v>1710</v>
      </c>
      <c r="G144" s="218" t="s">
        <v>1566</v>
      </c>
      <c r="H144" s="219">
        <v>1</v>
      </c>
      <c r="I144" s="220"/>
      <c r="J144" s="221">
        <f>ROUND(I144*H144,2)</f>
        <v>0</v>
      </c>
      <c r="K144" s="217" t="s">
        <v>19</v>
      </c>
      <c r="L144" s="47"/>
      <c r="M144" s="222" t="s">
        <v>19</v>
      </c>
      <c r="N144" s="223" t="s">
        <v>44</v>
      </c>
      <c r="O144" s="87"/>
      <c r="P144" s="224">
        <f>O144*H144</f>
        <v>0</v>
      </c>
      <c r="Q144" s="224">
        <v>0</v>
      </c>
      <c r="R144" s="224">
        <f>Q144*H144</f>
        <v>0</v>
      </c>
      <c r="S144" s="224">
        <v>0</v>
      </c>
      <c r="T144" s="225">
        <f>S144*H144</f>
        <v>0</v>
      </c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R144" s="226" t="s">
        <v>149</v>
      </c>
      <c r="AT144" s="226" t="s">
        <v>144</v>
      </c>
      <c r="AU144" s="226" t="s">
        <v>81</v>
      </c>
      <c r="AY144" s="20" t="s">
        <v>142</v>
      </c>
      <c r="BE144" s="227">
        <f>IF(N144="základní",J144,0)</f>
        <v>0</v>
      </c>
      <c r="BF144" s="227">
        <f>IF(N144="snížená",J144,0)</f>
        <v>0</v>
      </c>
      <c r="BG144" s="227">
        <f>IF(N144="zákl. přenesená",J144,0)</f>
        <v>0</v>
      </c>
      <c r="BH144" s="227">
        <f>IF(N144="sníž. přenesená",J144,0)</f>
        <v>0</v>
      </c>
      <c r="BI144" s="227">
        <f>IF(N144="nulová",J144,0)</f>
        <v>0</v>
      </c>
      <c r="BJ144" s="20" t="s">
        <v>77</v>
      </c>
      <c r="BK144" s="227">
        <f>ROUND(I144*H144,2)</f>
        <v>0</v>
      </c>
      <c r="BL144" s="20" t="s">
        <v>149</v>
      </c>
      <c r="BM144" s="226" t="s">
        <v>546</v>
      </c>
    </row>
    <row r="145" s="2" customFormat="1">
      <c r="A145" s="41"/>
      <c r="B145" s="42"/>
      <c r="C145" s="43"/>
      <c r="D145" s="228" t="s">
        <v>151</v>
      </c>
      <c r="E145" s="43"/>
      <c r="F145" s="229" t="s">
        <v>1710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151</v>
      </c>
      <c r="AU145" s="20" t="s">
        <v>81</v>
      </c>
    </row>
    <row r="146" s="2" customFormat="1" ht="16.5" customHeight="1">
      <c r="A146" s="41"/>
      <c r="B146" s="42"/>
      <c r="C146" s="215" t="s">
        <v>347</v>
      </c>
      <c r="D146" s="215" t="s">
        <v>144</v>
      </c>
      <c r="E146" s="216" t="s">
        <v>1711</v>
      </c>
      <c r="F146" s="217" t="s">
        <v>1712</v>
      </c>
      <c r="G146" s="218" t="s">
        <v>1661</v>
      </c>
      <c r="H146" s="219">
        <v>1</v>
      </c>
      <c r="I146" s="220"/>
      <c r="J146" s="221">
        <f>ROUND(I146*H146,2)</f>
        <v>0</v>
      </c>
      <c r="K146" s="217" t="s">
        <v>19</v>
      </c>
      <c r="L146" s="47"/>
      <c r="M146" s="222" t="s">
        <v>19</v>
      </c>
      <c r="N146" s="223" t="s">
        <v>44</v>
      </c>
      <c r="O146" s="87"/>
      <c r="P146" s="224">
        <f>O146*H146</f>
        <v>0</v>
      </c>
      <c r="Q146" s="224">
        <v>0</v>
      </c>
      <c r="R146" s="224">
        <f>Q146*H146</f>
        <v>0</v>
      </c>
      <c r="S146" s="224">
        <v>0</v>
      </c>
      <c r="T146" s="225">
        <f>S146*H146</f>
        <v>0</v>
      </c>
      <c r="U146" s="41"/>
      <c r="V146" s="41"/>
      <c r="W146" s="41"/>
      <c r="X146" s="41"/>
      <c r="Y146" s="41"/>
      <c r="Z146" s="41"/>
      <c r="AA146" s="41"/>
      <c r="AB146" s="41"/>
      <c r="AC146" s="41"/>
      <c r="AD146" s="41"/>
      <c r="AE146" s="41"/>
      <c r="AR146" s="226" t="s">
        <v>149</v>
      </c>
      <c r="AT146" s="226" t="s">
        <v>144</v>
      </c>
      <c r="AU146" s="226" t="s">
        <v>81</v>
      </c>
      <c r="AY146" s="20" t="s">
        <v>142</v>
      </c>
      <c r="BE146" s="227">
        <f>IF(N146="základní",J146,0)</f>
        <v>0</v>
      </c>
      <c r="BF146" s="227">
        <f>IF(N146="snížená",J146,0)</f>
        <v>0</v>
      </c>
      <c r="BG146" s="227">
        <f>IF(N146="zákl. přenesená",J146,0)</f>
        <v>0</v>
      </c>
      <c r="BH146" s="227">
        <f>IF(N146="sníž. přenesená",J146,0)</f>
        <v>0</v>
      </c>
      <c r="BI146" s="227">
        <f>IF(N146="nulová",J146,0)</f>
        <v>0</v>
      </c>
      <c r="BJ146" s="20" t="s">
        <v>77</v>
      </c>
      <c r="BK146" s="227">
        <f>ROUND(I146*H146,2)</f>
        <v>0</v>
      </c>
      <c r="BL146" s="20" t="s">
        <v>149</v>
      </c>
      <c r="BM146" s="226" t="s">
        <v>557</v>
      </c>
    </row>
    <row r="147" s="2" customFormat="1">
      <c r="A147" s="41"/>
      <c r="B147" s="42"/>
      <c r="C147" s="43"/>
      <c r="D147" s="228" t="s">
        <v>151</v>
      </c>
      <c r="E147" s="43"/>
      <c r="F147" s="229" t="s">
        <v>1712</v>
      </c>
      <c r="G147" s="43"/>
      <c r="H147" s="43"/>
      <c r="I147" s="230"/>
      <c r="J147" s="43"/>
      <c r="K147" s="43"/>
      <c r="L147" s="47"/>
      <c r="M147" s="290"/>
      <c r="N147" s="291"/>
      <c r="O147" s="292"/>
      <c r="P147" s="292"/>
      <c r="Q147" s="292"/>
      <c r="R147" s="292"/>
      <c r="S147" s="292"/>
      <c r="T147" s="293"/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T147" s="20" t="s">
        <v>151</v>
      </c>
      <c r="AU147" s="20" t="s">
        <v>81</v>
      </c>
    </row>
    <row r="148" s="2" customFormat="1" ht="6.96" customHeight="1">
      <c r="A148" s="41"/>
      <c r="B148" s="62"/>
      <c r="C148" s="63"/>
      <c r="D148" s="63"/>
      <c r="E148" s="63"/>
      <c r="F148" s="63"/>
      <c r="G148" s="63"/>
      <c r="H148" s="63"/>
      <c r="I148" s="63"/>
      <c r="J148" s="63"/>
      <c r="K148" s="63"/>
      <c r="L148" s="47"/>
      <c r="M148" s="41"/>
      <c r="O148" s="41"/>
      <c r="P148" s="41"/>
      <c r="Q148" s="41"/>
      <c r="R148" s="41"/>
      <c r="S148" s="41"/>
      <c r="T148" s="41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</row>
  </sheetData>
  <sheetProtection sheet="1" autoFilter="0" formatColumns="0" formatRows="0" objects="1" scenarios="1" spinCount="100000" saltValue="upoZhm7DriuyOI/qzAmQna/2LkI5pjfgsakUiAGms+rFOKIbOzfk+Jpv7yGlj8jVgq/q+nGOrBvQWoQt/CSOWA==" hashValue="WkQy3gMGG3cCsyLuCok1echvOBCFJuuUQDvD+2xrPaT6mCLa2s0K1ojkf1prt2TF9DOy7wCbBv7H72PXQiGZOA==" algorithmName="SHA-512" password="CB6D"/>
  <autoFilter ref="C86:K14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5:H75"/>
    <mergeCell ref="E77:H77"/>
    <mergeCell ref="E79:H79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97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ZATEPLENÍ FASÁD A STŘECHY TĚLOCVIČNY ZŠ Louny, Přemyslovců 2209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101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30" customHeight="1">
      <c r="A9" s="41"/>
      <c r="B9" s="47"/>
      <c r="C9" s="41"/>
      <c r="D9" s="41"/>
      <c r="E9" s="148" t="s">
        <v>1713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7. 1. 2025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32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33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37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1714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39</v>
      </c>
      <c r="E30" s="41"/>
      <c r="F30" s="41"/>
      <c r="G30" s="41"/>
      <c r="H30" s="41"/>
      <c r="I30" s="41"/>
      <c r="J30" s="156">
        <f>ROUND(J92,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41</v>
      </c>
      <c r="G32" s="41"/>
      <c r="H32" s="41"/>
      <c r="I32" s="157" t="s">
        <v>40</v>
      </c>
      <c r="J32" s="157" t="s">
        <v>42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43</v>
      </c>
      <c r="E33" s="145" t="s">
        <v>44</v>
      </c>
      <c r="F33" s="159">
        <f>ROUND((SUM(BE92:BE290)),  2)</f>
        <v>0</v>
      </c>
      <c r="G33" s="41"/>
      <c r="H33" s="41"/>
      <c r="I33" s="160">
        <v>0.20999999999999999</v>
      </c>
      <c r="J33" s="159">
        <f>ROUND(((SUM(BE92:BE290))*I33),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45</v>
      </c>
      <c r="F34" s="159">
        <f>ROUND((SUM(BF92:BF290)),  2)</f>
        <v>0</v>
      </c>
      <c r="G34" s="41"/>
      <c r="H34" s="41"/>
      <c r="I34" s="160">
        <v>0.12</v>
      </c>
      <c r="J34" s="159">
        <f>ROUND(((SUM(BF92:BF290))*I34),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46</v>
      </c>
      <c r="F35" s="159">
        <f>ROUND((SUM(BG92:BG290)),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47</v>
      </c>
      <c r="F36" s="159">
        <f>ROUND((SUM(BH92:BH290)),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ROUND((SUM(BI92:BI290)),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49</v>
      </c>
      <c r="E39" s="163"/>
      <c r="F39" s="163"/>
      <c r="G39" s="164" t="s">
        <v>50</v>
      </c>
      <c r="H39" s="165" t="s">
        <v>51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ZATEPLENÍ FASÁD A STŘECHY TĚLOCVIČNY ZŠ Louny, Přemyslovců 2209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30" customHeight="1">
      <c r="A50" s="41"/>
      <c r="B50" s="42"/>
      <c r="C50" s="43"/>
      <c r="D50" s="43"/>
      <c r="E50" s="72" t="str">
        <f>E9</f>
        <v>2 - 2.etapa- přesahy fasád severního štítu za pavilon zázemí vč. atiky nad severním štítem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ZŠ Louny, Přemyslovců 2209</v>
      </c>
      <c r="G52" s="43"/>
      <c r="H52" s="43"/>
      <c r="I52" s="35" t="s">
        <v>23</v>
      </c>
      <c r="J52" s="75" t="str">
        <f>IF(J12="","",J12)</f>
        <v>7. 1. 2025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Louny</v>
      </c>
      <c r="G54" s="43"/>
      <c r="H54" s="43"/>
      <c r="I54" s="35" t="s">
        <v>31</v>
      </c>
      <c r="J54" s="39" t="str">
        <f>E21</f>
        <v>RYSIK Design, s.r.o.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106</v>
      </c>
      <c r="D57" s="174"/>
      <c r="E57" s="174"/>
      <c r="F57" s="174"/>
      <c r="G57" s="174"/>
      <c r="H57" s="174"/>
      <c r="I57" s="174"/>
      <c r="J57" s="175" t="s">
        <v>107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71</v>
      </c>
      <c r="D59" s="43"/>
      <c r="E59" s="43"/>
      <c r="F59" s="43"/>
      <c r="G59" s="43"/>
      <c r="H59" s="43"/>
      <c r="I59" s="43"/>
      <c r="J59" s="105">
        <f>J92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77"/>
      <c r="C60" s="178"/>
      <c r="D60" s="179" t="s">
        <v>109</v>
      </c>
      <c r="E60" s="180"/>
      <c r="F60" s="180"/>
      <c r="G60" s="180"/>
      <c r="H60" s="180"/>
      <c r="I60" s="180"/>
      <c r="J60" s="181">
        <f>J93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111</v>
      </c>
      <c r="E61" s="185"/>
      <c r="F61" s="185"/>
      <c r="G61" s="185"/>
      <c r="H61" s="185"/>
      <c r="I61" s="185"/>
      <c r="J61" s="186">
        <f>J94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114</v>
      </c>
      <c r="E62" s="185"/>
      <c r="F62" s="185"/>
      <c r="G62" s="185"/>
      <c r="H62" s="185"/>
      <c r="I62" s="185"/>
      <c r="J62" s="186">
        <f>J103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115</v>
      </c>
      <c r="E63" s="185"/>
      <c r="F63" s="185"/>
      <c r="G63" s="185"/>
      <c r="H63" s="185"/>
      <c r="I63" s="185"/>
      <c r="J63" s="186">
        <f>J137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83"/>
      <c r="C64" s="128"/>
      <c r="D64" s="184" t="s">
        <v>116</v>
      </c>
      <c r="E64" s="185"/>
      <c r="F64" s="185"/>
      <c r="G64" s="185"/>
      <c r="H64" s="185"/>
      <c r="I64" s="185"/>
      <c r="J64" s="186">
        <f>J175</f>
        <v>0</v>
      </c>
      <c r="K64" s="128"/>
      <c r="L64" s="18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83"/>
      <c r="C65" s="128"/>
      <c r="D65" s="184" t="s">
        <v>117</v>
      </c>
      <c r="E65" s="185"/>
      <c r="F65" s="185"/>
      <c r="G65" s="185"/>
      <c r="H65" s="185"/>
      <c r="I65" s="185"/>
      <c r="J65" s="186">
        <f>J192</f>
        <v>0</v>
      </c>
      <c r="K65" s="128"/>
      <c r="L65" s="18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9" customFormat="1" ht="24.96" customHeight="1">
      <c r="A66" s="9"/>
      <c r="B66" s="177"/>
      <c r="C66" s="178"/>
      <c r="D66" s="179" t="s">
        <v>118</v>
      </c>
      <c r="E66" s="180"/>
      <c r="F66" s="180"/>
      <c r="G66" s="180"/>
      <c r="H66" s="180"/>
      <c r="I66" s="180"/>
      <c r="J66" s="181">
        <f>J196</f>
        <v>0</v>
      </c>
      <c r="K66" s="178"/>
      <c r="L66" s="182"/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/>
      <c r="AE66" s="9"/>
    </row>
    <row r="67" s="10" customFormat="1" ht="19.92" customHeight="1">
      <c r="A67" s="10"/>
      <c r="B67" s="183"/>
      <c r="C67" s="128"/>
      <c r="D67" s="184" t="s">
        <v>119</v>
      </c>
      <c r="E67" s="185"/>
      <c r="F67" s="185"/>
      <c r="G67" s="185"/>
      <c r="H67" s="185"/>
      <c r="I67" s="185"/>
      <c r="J67" s="186">
        <f>J197</f>
        <v>0</v>
      </c>
      <c r="K67" s="128"/>
      <c r="L67" s="18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83"/>
      <c r="C68" s="128"/>
      <c r="D68" s="184" t="s">
        <v>1715</v>
      </c>
      <c r="E68" s="185"/>
      <c r="F68" s="185"/>
      <c r="G68" s="185"/>
      <c r="H68" s="185"/>
      <c r="I68" s="185"/>
      <c r="J68" s="186">
        <f>J209</f>
        <v>0</v>
      </c>
      <c r="K68" s="128"/>
      <c r="L68" s="18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10" customFormat="1" ht="19.92" customHeight="1">
      <c r="A69" s="10"/>
      <c r="B69" s="183"/>
      <c r="C69" s="128"/>
      <c r="D69" s="184" t="s">
        <v>121</v>
      </c>
      <c r="E69" s="185"/>
      <c r="F69" s="185"/>
      <c r="G69" s="185"/>
      <c r="H69" s="185"/>
      <c r="I69" s="185"/>
      <c r="J69" s="186">
        <f>J231</f>
        <v>0</v>
      </c>
      <c r="K69" s="128"/>
      <c r="L69" s="187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s="10" customFormat="1" ht="19.92" customHeight="1">
      <c r="A70" s="10"/>
      <c r="B70" s="183"/>
      <c r="C70" s="128"/>
      <c r="D70" s="184" t="s">
        <v>122</v>
      </c>
      <c r="E70" s="185"/>
      <c r="F70" s="185"/>
      <c r="G70" s="185"/>
      <c r="H70" s="185"/>
      <c r="I70" s="185"/>
      <c r="J70" s="186">
        <f>J241</f>
        <v>0</v>
      </c>
      <c r="K70" s="128"/>
      <c r="L70" s="18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83"/>
      <c r="C71" s="128"/>
      <c r="D71" s="184" t="s">
        <v>123</v>
      </c>
      <c r="E71" s="185"/>
      <c r="F71" s="185"/>
      <c r="G71" s="185"/>
      <c r="H71" s="185"/>
      <c r="I71" s="185"/>
      <c r="J71" s="186">
        <f>J265</f>
        <v>0</v>
      </c>
      <c r="K71" s="128"/>
      <c r="L71" s="18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83"/>
      <c r="C72" s="128"/>
      <c r="D72" s="184" t="s">
        <v>1716</v>
      </c>
      <c r="E72" s="185"/>
      <c r="F72" s="185"/>
      <c r="G72" s="185"/>
      <c r="H72" s="185"/>
      <c r="I72" s="185"/>
      <c r="J72" s="186">
        <f>J274</f>
        <v>0</v>
      </c>
      <c r="K72" s="128"/>
      <c r="L72" s="18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2" customFormat="1" ht="21.84" customHeight="1">
      <c r="A73" s="41"/>
      <c r="B73" s="42"/>
      <c r="C73" s="43"/>
      <c r="D73" s="43"/>
      <c r="E73" s="43"/>
      <c r="F73" s="43"/>
      <c r="G73" s="43"/>
      <c r="H73" s="43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6.96" customHeight="1">
      <c r="A74" s="41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8" s="2" customFormat="1" ht="6.96" customHeight="1">
      <c r="A78" s="41"/>
      <c r="B78" s="64"/>
      <c r="C78" s="65"/>
      <c r="D78" s="65"/>
      <c r="E78" s="65"/>
      <c r="F78" s="65"/>
      <c r="G78" s="65"/>
      <c r="H78" s="65"/>
      <c r="I78" s="65"/>
      <c r="J78" s="65"/>
      <c r="K78" s="65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24.96" customHeight="1">
      <c r="A79" s="41"/>
      <c r="B79" s="42"/>
      <c r="C79" s="26" t="s">
        <v>127</v>
      </c>
      <c r="D79" s="43"/>
      <c r="E79" s="43"/>
      <c r="F79" s="43"/>
      <c r="G79" s="43"/>
      <c r="H79" s="43"/>
      <c r="I79" s="43"/>
      <c r="J79" s="43"/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6.96" customHeight="1">
      <c r="A80" s="41"/>
      <c r="B80" s="42"/>
      <c r="C80" s="43"/>
      <c r="D80" s="43"/>
      <c r="E80" s="43"/>
      <c r="F80" s="43"/>
      <c r="G80" s="43"/>
      <c r="H80" s="43"/>
      <c r="I80" s="43"/>
      <c r="J80" s="43"/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2" customHeight="1">
      <c r="A81" s="41"/>
      <c r="B81" s="42"/>
      <c r="C81" s="35" t="s">
        <v>16</v>
      </c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2" customFormat="1" ht="26.25" customHeight="1">
      <c r="A82" s="41"/>
      <c r="B82" s="42"/>
      <c r="C82" s="43"/>
      <c r="D82" s="43"/>
      <c r="E82" s="172" t="str">
        <f>E7</f>
        <v>ZATEPLENÍ FASÁD A STŘECHY TĚLOCVIČNY ZŠ Louny, Přemyslovců 2209</v>
      </c>
      <c r="F82" s="35"/>
      <c r="G82" s="35"/>
      <c r="H82" s="35"/>
      <c r="I82" s="43"/>
      <c r="J82" s="43"/>
      <c r="K82" s="43"/>
      <c r="L82" s="147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</row>
    <row r="83" s="2" customFormat="1" ht="12" customHeight="1">
      <c r="A83" s="41"/>
      <c r="B83" s="42"/>
      <c r="C83" s="35" t="s">
        <v>101</v>
      </c>
      <c r="D83" s="43"/>
      <c r="E83" s="43"/>
      <c r="F83" s="43"/>
      <c r="G83" s="43"/>
      <c r="H83" s="43"/>
      <c r="I83" s="43"/>
      <c r="J83" s="43"/>
      <c r="K83" s="43"/>
      <c r="L83" s="147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</row>
    <row r="84" s="2" customFormat="1" ht="30" customHeight="1">
      <c r="A84" s="41"/>
      <c r="B84" s="42"/>
      <c r="C84" s="43"/>
      <c r="D84" s="43"/>
      <c r="E84" s="72" t="str">
        <f>E9</f>
        <v>2 - 2.etapa- přesahy fasád severního štítu za pavilon zázemí vč. atiky nad severním štítem</v>
      </c>
      <c r="F84" s="43"/>
      <c r="G84" s="43"/>
      <c r="H84" s="43"/>
      <c r="I84" s="43"/>
      <c r="J84" s="43"/>
      <c r="K84" s="43"/>
      <c r="L84" s="147"/>
      <c r="S84" s="41"/>
      <c r="T84" s="41"/>
      <c r="U84" s="41"/>
      <c r="V84" s="41"/>
      <c r="W84" s="41"/>
      <c r="X84" s="41"/>
      <c r="Y84" s="41"/>
      <c r="Z84" s="41"/>
      <c r="AA84" s="41"/>
      <c r="AB84" s="41"/>
      <c r="AC84" s="41"/>
      <c r="AD84" s="41"/>
      <c r="AE84" s="41"/>
    </row>
    <row r="85" s="2" customFormat="1" ht="6.96" customHeight="1">
      <c r="A85" s="41"/>
      <c r="B85" s="42"/>
      <c r="C85" s="43"/>
      <c r="D85" s="43"/>
      <c r="E85" s="43"/>
      <c r="F85" s="43"/>
      <c r="G85" s="43"/>
      <c r="H85" s="43"/>
      <c r="I85" s="43"/>
      <c r="J85" s="43"/>
      <c r="K85" s="43"/>
      <c r="L85" s="147"/>
      <c r="S85" s="41"/>
      <c r="T85" s="41"/>
      <c r="U85" s="41"/>
      <c r="V85" s="41"/>
      <c r="W85" s="41"/>
      <c r="X85" s="41"/>
      <c r="Y85" s="41"/>
      <c r="Z85" s="41"/>
      <c r="AA85" s="41"/>
      <c r="AB85" s="41"/>
      <c r="AC85" s="41"/>
      <c r="AD85" s="41"/>
      <c r="AE85" s="41"/>
    </row>
    <row r="86" s="2" customFormat="1" ht="12" customHeight="1">
      <c r="A86" s="41"/>
      <c r="B86" s="42"/>
      <c r="C86" s="35" t="s">
        <v>21</v>
      </c>
      <c r="D86" s="43"/>
      <c r="E86" s="43"/>
      <c r="F86" s="30" t="str">
        <f>F12</f>
        <v>ZŠ Louny, Přemyslovců 2209</v>
      </c>
      <c r="G86" s="43"/>
      <c r="H86" s="43"/>
      <c r="I86" s="35" t="s">
        <v>23</v>
      </c>
      <c r="J86" s="75" t="str">
        <f>IF(J12="","",J12)</f>
        <v>7. 1. 2025</v>
      </c>
      <c r="K86" s="43"/>
      <c r="L86" s="147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</row>
    <row r="87" s="2" customFormat="1" ht="6.96" customHeight="1">
      <c r="A87" s="41"/>
      <c r="B87" s="42"/>
      <c r="C87" s="43"/>
      <c r="D87" s="43"/>
      <c r="E87" s="43"/>
      <c r="F87" s="43"/>
      <c r="G87" s="43"/>
      <c r="H87" s="43"/>
      <c r="I87" s="43"/>
      <c r="J87" s="43"/>
      <c r="K87" s="43"/>
      <c r="L87" s="147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</row>
    <row r="88" s="2" customFormat="1" ht="15.15" customHeight="1">
      <c r="A88" s="41"/>
      <c r="B88" s="42"/>
      <c r="C88" s="35" t="s">
        <v>25</v>
      </c>
      <c r="D88" s="43"/>
      <c r="E88" s="43"/>
      <c r="F88" s="30" t="str">
        <f>E15</f>
        <v>Město Louny</v>
      </c>
      <c r="G88" s="43"/>
      <c r="H88" s="43"/>
      <c r="I88" s="35" t="s">
        <v>31</v>
      </c>
      <c r="J88" s="39" t="str">
        <f>E21</f>
        <v>RYSIK Design, s.r.o.</v>
      </c>
      <c r="K88" s="43"/>
      <c r="L88" s="147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</row>
    <row r="89" s="2" customFormat="1" ht="15.15" customHeight="1">
      <c r="A89" s="41"/>
      <c r="B89" s="42"/>
      <c r="C89" s="35" t="s">
        <v>29</v>
      </c>
      <c r="D89" s="43"/>
      <c r="E89" s="43"/>
      <c r="F89" s="30" t="str">
        <f>IF(E18="","",E18)</f>
        <v>Vyplň údaj</v>
      </c>
      <c r="G89" s="43"/>
      <c r="H89" s="43"/>
      <c r="I89" s="35" t="s">
        <v>35</v>
      </c>
      <c r="J89" s="39" t="str">
        <f>E24</f>
        <v xml:space="preserve"> </v>
      </c>
      <c r="K89" s="43"/>
      <c r="L89" s="147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</row>
    <row r="90" s="2" customFormat="1" ht="10.32" customHeight="1">
      <c r="A90" s="41"/>
      <c r="B90" s="42"/>
      <c r="C90" s="43"/>
      <c r="D90" s="43"/>
      <c r="E90" s="43"/>
      <c r="F90" s="43"/>
      <c r="G90" s="43"/>
      <c r="H90" s="43"/>
      <c r="I90" s="43"/>
      <c r="J90" s="43"/>
      <c r="K90" s="43"/>
      <c r="L90" s="147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</row>
    <row r="91" s="11" customFormat="1" ht="29.28" customHeight="1">
      <c r="A91" s="188"/>
      <c r="B91" s="189"/>
      <c r="C91" s="190" t="s">
        <v>128</v>
      </c>
      <c r="D91" s="191" t="s">
        <v>58</v>
      </c>
      <c r="E91" s="191" t="s">
        <v>54</v>
      </c>
      <c r="F91" s="191" t="s">
        <v>55</v>
      </c>
      <c r="G91" s="191" t="s">
        <v>129</v>
      </c>
      <c r="H91" s="191" t="s">
        <v>130</v>
      </c>
      <c r="I91" s="191" t="s">
        <v>131</v>
      </c>
      <c r="J91" s="191" t="s">
        <v>107</v>
      </c>
      <c r="K91" s="192" t="s">
        <v>132</v>
      </c>
      <c r="L91" s="193"/>
      <c r="M91" s="95" t="s">
        <v>19</v>
      </c>
      <c r="N91" s="96" t="s">
        <v>43</v>
      </c>
      <c r="O91" s="96" t="s">
        <v>133</v>
      </c>
      <c r="P91" s="96" t="s">
        <v>134</v>
      </c>
      <c r="Q91" s="96" t="s">
        <v>135</v>
      </c>
      <c r="R91" s="96" t="s">
        <v>136</v>
      </c>
      <c r="S91" s="96" t="s">
        <v>137</v>
      </c>
      <c r="T91" s="97" t="s">
        <v>138</v>
      </c>
      <c r="U91" s="188"/>
      <c r="V91" s="188"/>
      <c r="W91" s="188"/>
      <c r="X91" s="188"/>
      <c r="Y91" s="188"/>
      <c r="Z91" s="188"/>
      <c r="AA91" s="188"/>
      <c r="AB91" s="188"/>
      <c r="AC91" s="188"/>
      <c r="AD91" s="188"/>
      <c r="AE91" s="188"/>
    </row>
    <row r="92" s="2" customFormat="1" ht="22.8" customHeight="1">
      <c r="A92" s="41"/>
      <c r="B92" s="42"/>
      <c r="C92" s="102" t="s">
        <v>139</v>
      </c>
      <c r="D92" s="43"/>
      <c r="E92" s="43"/>
      <c r="F92" s="43"/>
      <c r="G92" s="43"/>
      <c r="H92" s="43"/>
      <c r="I92" s="43"/>
      <c r="J92" s="194">
        <f>BK92</f>
        <v>0</v>
      </c>
      <c r="K92" s="43"/>
      <c r="L92" s="47"/>
      <c r="M92" s="98"/>
      <c r="N92" s="195"/>
      <c r="O92" s="99"/>
      <c r="P92" s="196">
        <f>P93+P196</f>
        <v>0</v>
      </c>
      <c r="Q92" s="99"/>
      <c r="R92" s="196">
        <f>R93+R196</f>
        <v>0.55767757499999993</v>
      </c>
      <c r="S92" s="99"/>
      <c r="T92" s="197">
        <f>T93+T196</f>
        <v>0.18576000000000001</v>
      </c>
      <c r="U92" s="41"/>
      <c r="V92" s="41"/>
      <c r="W92" s="41"/>
      <c r="X92" s="41"/>
      <c r="Y92" s="41"/>
      <c r="Z92" s="41"/>
      <c r="AA92" s="41"/>
      <c r="AB92" s="41"/>
      <c r="AC92" s="41"/>
      <c r="AD92" s="41"/>
      <c r="AE92" s="41"/>
      <c r="AT92" s="20" t="s">
        <v>72</v>
      </c>
      <c r="AU92" s="20" t="s">
        <v>108</v>
      </c>
      <c r="BK92" s="198">
        <f>BK93+BK196</f>
        <v>0</v>
      </c>
    </row>
    <row r="93" s="12" customFormat="1" ht="25.92" customHeight="1">
      <c r="A93" s="12"/>
      <c r="B93" s="199"/>
      <c r="C93" s="200"/>
      <c r="D93" s="201" t="s">
        <v>72</v>
      </c>
      <c r="E93" s="202" t="s">
        <v>140</v>
      </c>
      <c r="F93" s="202" t="s">
        <v>141</v>
      </c>
      <c r="G93" s="200"/>
      <c r="H93" s="200"/>
      <c r="I93" s="203"/>
      <c r="J93" s="204">
        <f>BK93</f>
        <v>0</v>
      </c>
      <c r="K93" s="200"/>
      <c r="L93" s="205"/>
      <c r="M93" s="206"/>
      <c r="N93" s="207"/>
      <c r="O93" s="207"/>
      <c r="P93" s="208">
        <f>P94+P103+P137+P175+P192</f>
        <v>0</v>
      </c>
      <c r="Q93" s="207"/>
      <c r="R93" s="208">
        <f>R94+R103+R137+R175+R192</f>
        <v>0.24971359999999995</v>
      </c>
      <c r="S93" s="207"/>
      <c r="T93" s="209">
        <f>T94+T103+T137+T175+T192</f>
        <v>0.15040000000000001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10" t="s">
        <v>77</v>
      </c>
      <c r="AT93" s="211" t="s">
        <v>72</v>
      </c>
      <c r="AU93" s="211" t="s">
        <v>73</v>
      </c>
      <c r="AY93" s="210" t="s">
        <v>142</v>
      </c>
      <c r="BK93" s="212">
        <f>BK94+BK103+BK137+BK175+BK192</f>
        <v>0</v>
      </c>
    </row>
    <row r="94" s="12" customFormat="1" ht="22.8" customHeight="1">
      <c r="A94" s="12"/>
      <c r="B94" s="199"/>
      <c r="C94" s="200"/>
      <c r="D94" s="201" t="s">
        <v>72</v>
      </c>
      <c r="E94" s="213" t="s">
        <v>160</v>
      </c>
      <c r="F94" s="213" t="s">
        <v>248</v>
      </c>
      <c r="G94" s="200"/>
      <c r="H94" s="200"/>
      <c r="I94" s="203"/>
      <c r="J94" s="214">
        <f>BK94</f>
        <v>0</v>
      </c>
      <c r="K94" s="200"/>
      <c r="L94" s="205"/>
      <c r="M94" s="206"/>
      <c r="N94" s="207"/>
      <c r="O94" s="207"/>
      <c r="P94" s="208">
        <f>SUM(P95:P102)</f>
        <v>0</v>
      </c>
      <c r="Q94" s="207"/>
      <c r="R94" s="208">
        <f>SUM(R95:R102)</f>
        <v>-0.18995000000000004</v>
      </c>
      <c r="S94" s="207"/>
      <c r="T94" s="209">
        <f>SUM(T95:T102)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10" t="s">
        <v>77</v>
      </c>
      <c r="AT94" s="211" t="s">
        <v>72</v>
      </c>
      <c r="AU94" s="211" t="s">
        <v>77</v>
      </c>
      <c r="AY94" s="210" t="s">
        <v>142</v>
      </c>
      <c r="BK94" s="212">
        <f>SUM(BK95:BK102)</f>
        <v>0</v>
      </c>
    </row>
    <row r="95" s="2" customFormat="1" ht="37.8" customHeight="1">
      <c r="A95" s="41"/>
      <c r="B95" s="42"/>
      <c r="C95" s="215" t="s">
        <v>77</v>
      </c>
      <c r="D95" s="215" t="s">
        <v>144</v>
      </c>
      <c r="E95" s="216" t="s">
        <v>1717</v>
      </c>
      <c r="F95" s="217" t="s">
        <v>1718</v>
      </c>
      <c r="G95" s="218" t="s">
        <v>147</v>
      </c>
      <c r="H95" s="219">
        <v>-1.6000000000000001</v>
      </c>
      <c r="I95" s="220"/>
      <c r="J95" s="221">
        <f>ROUND(I95*H95,2)</f>
        <v>0</v>
      </c>
      <c r="K95" s="217" t="s">
        <v>148</v>
      </c>
      <c r="L95" s="47"/>
      <c r="M95" s="222" t="s">
        <v>19</v>
      </c>
      <c r="N95" s="223" t="s">
        <v>44</v>
      </c>
      <c r="O95" s="87"/>
      <c r="P95" s="224">
        <f>O95*H95</f>
        <v>0</v>
      </c>
      <c r="Q95" s="224">
        <v>0.15260000000000001</v>
      </c>
      <c r="R95" s="224">
        <f>Q95*H95</f>
        <v>-0.24416000000000004</v>
      </c>
      <c r="S95" s="224">
        <v>0</v>
      </c>
      <c r="T95" s="225">
        <f>S95*H95</f>
        <v>0</v>
      </c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R95" s="226" t="s">
        <v>149</v>
      </c>
      <c r="AT95" s="226" t="s">
        <v>144</v>
      </c>
      <c r="AU95" s="226" t="s">
        <v>81</v>
      </c>
      <c r="AY95" s="20" t="s">
        <v>142</v>
      </c>
      <c r="BE95" s="227">
        <f>IF(N95="základní",J95,0)</f>
        <v>0</v>
      </c>
      <c r="BF95" s="227">
        <f>IF(N95="snížená",J95,0)</f>
        <v>0</v>
      </c>
      <c r="BG95" s="227">
        <f>IF(N95="zákl. přenesená",J95,0)</f>
        <v>0</v>
      </c>
      <c r="BH95" s="227">
        <f>IF(N95="sníž. přenesená",J95,0)</f>
        <v>0</v>
      </c>
      <c r="BI95" s="227">
        <f>IF(N95="nulová",J95,0)</f>
        <v>0</v>
      </c>
      <c r="BJ95" s="20" t="s">
        <v>77</v>
      </c>
      <c r="BK95" s="227">
        <f>ROUND(I95*H95,2)</f>
        <v>0</v>
      </c>
      <c r="BL95" s="20" t="s">
        <v>149</v>
      </c>
      <c r="BM95" s="226" t="s">
        <v>1719</v>
      </c>
    </row>
    <row r="96" s="2" customFormat="1">
      <c r="A96" s="41"/>
      <c r="B96" s="42"/>
      <c r="C96" s="43"/>
      <c r="D96" s="228" t="s">
        <v>151</v>
      </c>
      <c r="E96" s="43"/>
      <c r="F96" s="229" t="s">
        <v>1720</v>
      </c>
      <c r="G96" s="43"/>
      <c r="H96" s="43"/>
      <c r="I96" s="230"/>
      <c r="J96" s="43"/>
      <c r="K96" s="43"/>
      <c r="L96" s="47"/>
      <c r="M96" s="231"/>
      <c r="N96" s="232"/>
      <c r="O96" s="87"/>
      <c r="P96" s="87"/>
      <c r="Q96" s="87"/>
      <c r="R96" s="87"/>
      <c r="S96" s="87"/>
      <c r="T96" s="88"/>
      <c r="U96" s="41"/>
      <c r="V96" s="41"/>
      <c r="W96" s="41"/>
      <c r="X96" s="41"/>
      <c r="Y96" s="41"/>
      <c r="Z96" s="41"/>
      <c r="AA96" s="41"/>
      <c r="AB96" s="41"/>
      <c r="AC96" s="41"/>
      <c r="AD96" s="41"/>
      <c r="AE96" s="41"/>
      <c r="AT96" s="20" t="s">
        <v>151</v>
      </c>
      <c r="AU96" s="20" t="s">
        <v>81</v>
      </c>
    </row>
    <row r="97" s="2" customFormat="1">
      <c r="A97" s="41"/>
      <c r="B97" s="42"/>
      <c r="C97" s="43"/>
      <c r="D97" s="233" t="s">
        <v>153</v>
      </c>
      <c r="E97" s="43"/>
      <c r="F97" s="234" t="s">
        <v>1721</v>
      </c>
      <c r="G97" s="43"/>
      <c r="H97" s="43"/>
      <c r="I97" s="230"/>
      <c r="J97" s="43"/>
      <c r="K97" s="43"/>
      <c r="L97" s="47"/>
      <c r="M97" s="231"/>
      <c r="N97" s="232"/>
      <c r="O97" s="87"/>
      <c r="P97" s="87"/>
      <c r="Q97" s="87"/>
      <c r="R97" s="87"/>
      <c r="S97" s="87"/>
      <c r="T97" s="88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T97" s="20" t="s">
        <v>153</v>
      </c>
      <c r="AU97" s="20" t="s">
        <v>81</v>
      </c>
    </row>
    <row r="98" s="13" customFormat="1">
      <c r="A98" s="13"/>
      <c r="B98" s="235"/>
      <c r="C98" s="236"/>
      <c r="D98" s="228" t="s">
        <v>173</v>
      </c>
      <c r="E98" s="237" t="s">
        <v>19</v>
      </c>
      <c r="F98" s="238" t="s">
        <v>1722</v>
      </c>
      <c r="G98" s="236"/>
      <c r="H98" s="237" t="s">
        <v>19</v>
      </c>
      <c r="I98" s="239"/>
      <c r="J98" s="236"/>
      <c r="K98" s="236"/>
      <c r="L98" s="240"/>
      <c r="M98" s="241"/>
      <c r="N98" s="242"/>
      <c r="O98" s="242"/>
      <c r="P98" s="242"/>
      <c r="Q98" s="242"/>
      <c r="R98" s="242"/>
      <c r="S98" s="242"/>
      <c r="T98" s="243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44" t="s">
        <v>173</v>
      </c>
      <c r="AU98" s="244" t="s">
        <v>81</v>
      </c>
      <c r="AV98" s="13" t="s">
        <v>77</v>
      </c>
      <c r="AW98" s="13" t="s">
        <v>34</v>
      </c>
      <c r="AX98" s="13" t="s">
        <v>73</v>
      </c>
      <c r="AY98" s="244" t="s">
        <v>142</v>
      </c>
    </row>
    <row r="99" s="14" customFormat="1">
      <c r="A99" s="14"/>
      <c r="B99" s="245"/>
      <c r="C99" s="246"/>
      <c r="D99" s="228" t="s">
        <v>173</v>
      </c>
      <c r="E99" s="247" t="s">
        <v>19</v>
      </c>
      <c r="F99" s="248" t="s">
        <v>1723</v>
      </c>
      <c r="G99" s="246"/>
      <c r="H99" s="249">
        <v>-1.6000000000000001</v>
      </c>
      <c r="I99" s="250"/>
      <c r="J99" s="246"/>
      <c r="K99" s="246"/>
      <c r="L99" s="251"/>
      <c r="M99" s="252"/>
      <c r="N99" s="253"/>
      <c r="O99" s="253"/>
      <c r="P99" s="253"/>
      <c r="Q99" s="253"/>
      <c r="R99" s="253"/>
      <c r="S99" s="253"/>
      <c r="T99" s="254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55" t="s">
        <v>173</v>
      </c>
      <c r="AU99" s="255" t="s">
        <v>81</v>
      </c>
      <c r="AV99" s="14" t="s">
        <v>81</v>
      </c>
      <c r="AW99" s="14" t="s">
        <v>34</v>
      </c>
      <c r="AX99" s="14" t="s">
        <v>77</v>
      </c>
      <c r="AY99" s="255" t="s">
        <v>142</v>
      </c>
    </row>
    <row r="100" s="2" customFormat="1" ht="24.15" customHeight="1">
      <c r="A100" s="41"/>
      <c r="B100" s="42"/>
      <c r="C100" s="215" t="s">
        <v>81</v>
      </c>
      <c r="D100" s="215" t="s">
        <v>144</v>
      </c>
      <c r="E100" s="216" t="s">
        <v>1724</v>
      </c>
      <c r="F100" s="217" t="s">
        <v>1725</v>
      </c>
      <c r="G100" s="218" t="s">
        <v>641</v>
      </c>
      <c r="H100" s="219">
        <v>1</v>
      </c>
      <c r="I100" s="220"/>
      <c r="J100" s="221">
        <f>ROUND(I100*H100,2)</f>
        <v>0</v>
      </c>
      <c r="K100" s="217" t="s">
        <v>148</v>
      </c>
      <c r="L100" s="47"/>
      <c r="M100" s="222" t="s">
        <v>19</v>
      </c>
      <c r="N100" s="223" t="s">
        <v>44</v>
      </c>
      <c r="O100" s="87"/>
      <c r="P100" s="224">
        <f>O100*H100</f>
        <v>0</v>
      </c>
      <c r="Q100" s="224">
        <v>0.054210000000000001</v>
      </c>
      <c r="R100" s="224">
        <f>Q100*H100</f>
        <v>0.054210000000000001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149</v>
      </c>
      <c r="AT100" s="226" t="s">
        <v>144</v>
      </c>
      <c r="AU100" s="226" t="s">
        <v>81</v>
      </c>
      <c r="AY100" s="20" t="s">
        <v>142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77</v>
      </c>
      <c r="BK100" s="227">
        <f>ROUND(I100*H100,2)</f>
        <v>0</v>
      </c>
      <c r="BL100" s="20" t="s">
        <v>149</v>
      </c>
      <c r="BM100" s="226" t="s">
        <v>1726</v>
      </c>
    </row>
    <row r="101" s="2" customFormat="1">
      <c r="A101" s="41"/>
      <c r="B101" s="42"/>
      <c r="C101" s="43"/>
      <c r="D101" s="228" t="s">
        <v>151</v>
      </c>
      <c r="E101" s="43"/>
      <c r="F101" s="229" t="s">
        <v>1727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151</v>
      </c>
      <c r="AU101" s="20" t="s">
        <v>81</v>
      </c>
    </row>
    <row r="102" s="2" customFormat="1">
      <c r="A102" s="41"/>
      <c r="B102" s="42"/>
      <c r="C102" s="43"/>
      <c r="D102" s="233" t="s">
        <v>153</v>
      </c>
      <c r="E102" s="43"/>
      <c r="F102" s="234" t="s">
        <v>1728</v>
      </c>
      <c r="G102" s="43"/>
      <c r="H102" s="43"/>
      <c r="I102" s="230"/>
      <c r="J102" s="43"/>
      <c r="K102" s="43"/>
      <c r="L102" s="47"/>
      <c r="M102" s="231"/>
      <c r="N102" s="232"/>
      <c r="O102" s="87"/>
      <c r="P102" s="87"/>
      <c r="Q102" s="87"/>
      <c r="R102" s="87"/>
      <c r="S102" s="87"/>
      <c r="T102" s="88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153</v>
      </c>
      <c r="AU102" s="20" t="s">
        <v>81</v>
      </c>
    </row>
    <row r="103" s="12" customFormat="1" ht="22.8" customHeight="1">
      <c r="A103" s="12"/>
      <c r="B103" s="199"/>
      <c r="C103" s="200"/>
      <c r="D103" s="201" t="s">
        <v>72</v>
      </c>
      <c r="E103" s="213" t="s">
        <v>185</v>
      </c>
      <c r="F103" s="213" t="s">
        <v>334</v>
      </c>
      <c r="G103" s="200"/>
      <c r="H103" s="200"/>
      <c r="I103" s="203"/>
      <c r="J103" s="214">
        <f>BK103</f>
        <v>0</v>
      </c>
      <c r="K103" s="200"/>
      <c r="L103" s="205"/>
      <c r="M103" s="206"/>
      <c r="N103" s="207"/>
      <c r="O103" s="207"/>
      <c r="P103" s="208">
        <f>SUM(P104:P136)</f>
        <v>0</v>
      </c>
      <c r="Q103" s="207"/>
      <c r="R103" s="208">
        <f>SUM(R104:R136)</f>
        <v>0.43966359999999999</v>
      </c>
      <c r="S103" s="207"/>
      <c r="T103" s="209">
        <f>SUM(T104:T136)</f>
        <v>0</v>
      </c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R103" s="210" t="s">
        <v>77</v>
      </c>
      <c r="AT103" s="211" t="s">
        <v>72</v>
      </c>
      <c r="AU103" s="211" t="s">
        <v>77</v>
      </c>
      <c r="AY103" s="210" t="s">
        <v>142</v>
      </c>
      <c r="BK103" s="212">
        <f>SUM(BK104:BK136)</f>
        <v>0</v>
      </c>
    </row>
    <row r="104" s="2" customFormat="1" ht="24.15" customHeight="1">
      <c r="A104" s="41"/>
      <c r="B104" s="42"/>
      <c r="C104" s="215" t="s">
        <v>160</v>
      </c>
      <c r="D104" s="215" t="s">
        <v>144</v>
      </c>
      <c r="E104" s="216" t="s">
        <v>336</v>
      </c>
      <c r="F104" s="217" t="s">
        <v>337</v>
      </c>
      <c r="G104" s="218" t="s">
        <v>147</v>
      </c>
      <c r="H104" s="219">
        <v>-3.2000000000000002</v>
      </c>
      <c r="I104" s="220"/>
      <c r="J104" s="221">
        <f>ROUND(I104*H104,2)</f>
        <v>0</v>
      </c>
      <c r="K104" s="217" t="s">
        <v>148</v>
      </c>
      <c r="L104" s="47"/>
      <c r="M104" s="222" t="s">
        <v>19</v>
      </c>
      <c r="N104" s="223" t="s">
        <v>44</v>
      </c>
      <c r="O104" s="87"/>
      <c r="P104" s="224">
        <f>O104*H104</f>
        <v>0</v>
      </c>
      <c r="Q104" s="224">
        <v>0.0073499999999999998</v>
      </c>
      <c r="R104" s="224">
        <f>Q104*H104</f>
        <v>-0.023519999999999999</v>
      </c>
      <c r="S104" s="224">
        <v>0</v>
      </c>
      <c r="T104" s="225">
        <f>S104*H104</f>
        <v>0</v>
      </c>
      <c r="U104" s="41"/>
      <c r="V104" s="41"/>
      <c r="W104" s="41"/>
      <c r="X104" s="41"/>
      <c r="Y104" s="41"/>
      <c r="Z104" s="41"/>
      <c r="AA104" s="41"/>
      <c r="AB104" s="41"/>
      <c r="AC104" s="41"/>
      <c r="AD104" s="41"/>
      <c r="AE104" s="41"/>
      <c r="AR104" s="226" t="s">
        <v>149</v>
      </c>
      <c r="AT104" s="226" t="s">
        <v>144</v>
      </c>
      <c r="AU104" s="226" t="s">
        <v>81</v>
      </c>
      <c r="AY104" s="20" t="s">
        <v>142</v>
      </c>
      <c r="BE104" s="227">
        <f>IF(N104="základní",J104,0)</f>
        <v>0</v>
      </c>
      <c r="BF104" s="227">
        <f>IF(N104="snížená",J104,0)</f>
        <v>0</v>
      </c>
      <c r="BG104" s="227">
        <f>IF(N104="zákl. přenesená",J104,0)</f>
        <v>0</v>
      </c>
      <c r="BH104" s="227">
        <f>IF(N104="sníž. přenesená",J104,0)</f>
        <v>0</v>
      </c>
      <c r="BI104" s="227">
        <f>IF(N104="nulová",J104,0)</f>
        <v>0</v>
      </c>
      <c r="BJ104" s="20" t="s">
        <v>77</v>
      </c>
      <c r="BK104" s="227">
        <f>ROUND(I104*H104,2)</f>
        <v>0</v>
      </c>
      <c r="BL104" s="20" t="s">
        <v>149</v>
      </c>
      <c r="BM104" s="226" t="s">
        <v>1729</v>
      </c>
    </row>
    <row r="105" s="2" customFormat="1">
      <c r="A105" s="41"/>
      <c r="B105" s="42"/>
      <c r="C105" s="43"/>
      <c r="D105" s="228" t="s">
        <v>151</v>
      </c>
      <c r="E105" s="43"/>
      <c r="F105" s="229" t="s">
        <v>339</v>
      </c>
      <c r="G105" s="43"/>
      <c r="H105" s="43"/>
      <c r="I105" s="230"/>
      <c r="J105" s="43"/>
      <c r="K105" s="43"/>
      <c r="L105" s="47"/>
      <c r="M105" s="231"/>
      <c r="N105" s="232"/>
      <c r="O105" s="87"/>
      <c r="P105" s="87"/>
      <c r="Q105" s="87"/>
      <c r="R105" s="87"/>
      <c r="S105" s="87"/>
      <c r="T105" s="88"/>
      <c r="U105" s="41"/>
      <c r="V105" s="41"/>
      <c r="W105" s="41"/>
      <c r="X105" s="41"/>
      <c r="Y105" s="41"/>
      <c r="Z105" s="41"/>
      <c r="AA105" s="41"/>
      <c r="AB105" s="41"/>
      <c r="AC105" s="41"/>
      <c r="AD105" s="41"/>
      <c r="AE105" s="41"/>
      <c r="AT105" s="20" t="s">
        <v>151</v>
      </c>
      <c r="AU105" s="20" t="s">
        <v>81</v>
      </c>
    </row>
    <row r="106" s="2" customFormat="1">
      <c r="A106" s="41"/>
      <c r="B106" s="42"/>
      <c r="C106" s="43"/>
      <c r="D106" s="233" t="s">
        <v>153</v>
      </c>
      <c r="E106" s="43"/>
      <c r="F106" s="234" t="s">
        <v>340</v>
      </c>
      <c r="G106" s="43"/>
      <c r="H106" s="43"/>
      <c r="I106" s="230"/>
      <c r="J106" s="43"/>
      <c r="K106" s="43"/>
      <c r="L106" s="47"/>
      <c r="M106" s="231"/>
      <c r="N106" s="232"/>
      <c r="O106" s="87"/>
      <c r="P106" s="87"/>
      <c r="Q106" s="87"/>
      <c r="R106" s="87"/>
      <c r="S106" s="87"/>
      <c r="T106" s="88"/>
      <c r="U106" s="41"/>
      <c r="V106" s="41"/>
      <c r="W106" s="41"/>
      <c r="X106" s="41"/>
      <c r="Y106" s="41"/>
      <c r="Z106" s="41"/>
      <c r="AA106" s="41"/>
      <c r="AB106" s="41"/>
      <c r="AC106" s="41"/>
      <c r="AD106" s="41"/>
      <c r="AE106" s="41"/>
      <c r="AT106" s="20" t="s">
        <v>153</v>
      </c>
      <c r="AU106" s="20" t="s">
        <v>81</v>
      </c>
    </row>
    <row r="107" s="2" customFormat="1" ht="24.15" customHeight="1">
      <c r="A107" s="41"/>
      <c r="B107" s="42"/>
      <c r="C107" s="215" t="s">
        <v>149</v>
      </c>
      <c r="D107" s="215" t="s">
        <v>144</v>
      </c>
      <c r="E107" s="216" t="s">
        <v>369</v>
      </c>
      <c r="F107" s="217" t="s">
        <v>370</v>
      </c>
      <c r="G107" s="218" t="s">
        <v>147</v>
      </c>
      <c r="H107" s="219">
        <v>-3.2000000000000002</v>
      </c>
      <c r="I107" s="220"/>
      <c r="J107" s="221">
        <f>ROUND(I107*H107,2)</f>
        <v>0</v>
      </c>
      <c r="K107" s="217" t="s">
        <v>148</v>
      </c>
      <c r="L107" s="47"/>
      <c r="M107" s="222" t="s">
        <v>19</v>
      </c>
      <c r="N107" s="223" t="s">
        <v>44</v>
      </c>
      <c r="O107" s="87"/>
      <c r="P107" s="224">
        <f>O107*H107</f>
        <v>0</v>
      </c>
      <c r="Q107" s="224">
        <v>0.018380000000000001</v>
      </c>
      <c r="R107" s="224">
        <f>Q107*H107</f>
        <v>-0.058816000000000007</v>
      </c>
      <c r="S107" s="224">
        <v>0</v>
      </c>
      <c r="T107" s="225">
        <f>S107*H107</f>
        <v>0</v>
      </c>
      <c r="U107" s="41"/>
      <c r="V107" s="41"/>
      <c r="W107" s="41"/>
      <c r="X107" s="41"/>
      <c r="Y107" s="41"/>
      <c r="Z107" s="41"/>
      <c r="AA107" s="41"/>
      <c r="AB107" s="41"/>
      <c r="AC107" s="41"/>
      <c r="AD107" s="41"/>
      <c r="AE107" s="41"/>
      <c r="AR107" s="226" t="s">
        <v>149</v>
      </c>
      <c r="AT107" s="226" t="s">
        <v>144</v>
      </c>
      <c r="AU107" s="226" t="s">
        <v>81</v>
      </c>
      <c r="AY107" s="20" t="s">
        <v>142</v>
      </c>
      <c r="BE107" s="227">
        <f>IF(N107="základní",J107,0)</f>
        <v>0</v>
      </c>
      <c r="BF107" s="227">
        <f>IF(N107="snížená",J107,0)</f>
        <v>0</v>
      </c>
      <c r="BG107" s="227">
        <f>IF(N107="zákl. přenesená",J107,0)</f>
        <v>0</v>
      </c>
      <c r="BH107" s="227">
        <f>IF(N107="sníž. přenesená",J107,0)</f>
        <v>0</v>
      </c>
      <c r="BI107" s="227">
        <f>IF(N107="nulová",J107,0)</f>
        <v>0</v>
      </c>
      <c r="BJ107" s="20" t="s">
        <v>77</v>
      </c>
      <c r="BK107" s="227">
        <f>ROUND(I107*H107,2)</f>
        <v>0</v>
      </c>
      <c r="BL107" s="20" t="s">
        <v>149</v>
      </c>
      <c r="BM107" s="226" t="s">
        <v>1730</v>
      </c>
    </row>
    <row r="108" s="2" customFormat="1">
      <c r="A108" s="41"/>
      <c r="B108" s="42"/>
      <c r="C108" s="43"/>
      <c r="D108" s="228" t="s">
        <v>151</v>
      </c>
      <c r="E108" s="43"/>
      <c r="F108" s="229" t="s">
        <v>372</v>
      </c>
      <c r="G108" s="43"/>
      <c r="H108" s="43"/>
      <c r="I108" s="230"/>
      <c r="J108" s="43"/>
      <c r="K108" s="43"/>
      <c r="L108" s="47"/>
      <c r="M108" s="231"/>
      <c r="N108" s="232"/>
      <c r="O108" s="87"/>
      <c r="P108" s="87"/>
      <c r="Q108" s="87"/>
      <c r="R108" s="87"/>
      <c r="S108" s="87"/>
      <c r="T108" s="88"/>
      <c r="U108" s="41"/>
      <c r="V108" s="41"/>
      <c r="W108" s="41"/>
      <c r="X108" s="41"/>
      <c r="Y108" s="41"/>
      <c r="Z108" s="41"/>
      <c r="AA108" s="41"/>
      <c r="AB108" s="41"/>
      <c r="AC108" s="41"/>
      <c r="AD108" s="41"/>
      <c r="AE108" s="41"/>
      <c r="AT108" s="20" t="s">
        <v>151</v>
      </c>
      <c r="AU108" s="20" t="s">
        <v>81</v>
      </c>
    </row>
    <row r="109" s="2" customFormat="1">
      <c r="A109" s="41"/>
      <c r="B109" s="42"/>
      <c r="C109" s="43"/>
      <c r="D109" s="233" t="s">
        <v>153</v>
      </c>
      <c r="E109" s="43"/>
      <c r="F109" s="234" t="s">
        <v>373</v>
      </c>
      <c r="G109" s="43"/>
      <c r="H109" s="43"/>
      <c r="I109" s="230"/>
      <c r="J109" s="43"/>
      <c r="K109" s="43"/>
      <c r="L109" s="47"/>
      <c r="M109" s="231"/>
      <c r="N109" s="232"/>
      <c r="O109" s="87"/>
      <c r="P109" s="87"/>
      <c r="Q109" s="87"/>
      <c r="R109" s="87"/>
      <c r="S109" s="87"/>
      <c r="T109" s="88"/>
      <c r="U109" s="41"/>
      <c r="V109" s="41"/>
      <c r="W109" s="41"/>
      <c r="X109" s="41"/>
      <c r="Y109" s="41"/>
      <c r="Z109" s="41"/>
      <c r="AA109" s="41"/>
      <c r="AB109" s="41"/>
      <c r="AC109" s="41"/>
      <c r="AD109" s="41"/>
      <c r="AE109" s="41"/>
      <c r="AT109" s="20" t="s">
        <v>153</v>
      </c>
      <c r="AU109" s="20" t="s">
        <v>81</v>
      </c>
    </row>
    <row r="110" s="14" customFormat="1">
      <c r="A110" s="14"/>
      <c r="B110" s="245"/>
      <c r="C110" s="246"/>
      <c r="D110" s="228" t="s">
        <v>173</v>
      </c>
      <c r="E110" s="247" t="s">
        <v>19</v>
      </c>
      <c r="F110" s="248" t="s">
        <v>1731</v>
      </c>
      <c r="G110" s="246"/>
      <c r="H110" s="249">
        <v>-3.2000000000000002</v>
      </c>
      <c r="I110" s="250"/>
      <c r="J110" s="246"/>
      <c r="K110" s="246"/>
      <c r="L110" s="251"/>
      <c r="M110" s="252"/>
      <c r="N110" s="253"/>
      <c r="O110" s="253"/>
      <c r="P110" s="253"/>
      <c r="Q110" s="253"/>
      <c r="R110" s="253"/>
      <c r="S110" s="253"/>
      <c r="T110" s="254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55" t="s">
        <v>173</v>
      </c>
      <c r="AU110" s="255" t="s">
        <v>81</v>
      </c>
      <c r="AV110" s="14" t="s">
        <v>81</v>
      </c>
      <c r="AW110" s="14" t="s">
        <v>34</v>
      </c>
      <c r="AX110" s="14" t="s">
        <v>77</v>
      </c>
      <c r="AY110" s="255" t="s">
        <v>142</v>
      </c>
    </row>
    <row r="111" s="2" customFormat="1" ht="24.15" customHeight="1">
      <c r="A111" s="41"/>
      <c r="B111" s="42"/>
      <c r="C111" s="215" t="s">
        <v>179</v>
      </c>
      <c r="D111" s="215" t="s">
        <v>144</v>
      </c>
      <c r="E111" s="216" t="s">
        <v>380</v>
      </c>
      <c r="F111" s="217" t="s">
        <v>381</v>
      </c>
      <c r="G111" s="218" t="s">
        <v>147</v>
      </c>
      <c r="H111" s="219">
        <v>-6.4000000000000004</v>
      </c>
      <c r="I111" s="220"/>
      <c r="J111" s="221">
        <f>ROUND(I111*H111,2)</f>
        <v>0</v>
      </c>
      <c r="K111" s="217" t="s">
        <v>148</v>
      </c>
      <c r="L111" s="47"/>
      <c r="M111" s="222" t="s">
        <v>19</v>
      </c>
      <c r="N111" s="223" t="s">
        <v>44</v>
      </c>
      <c r="O111" s="87"/>
      <c r="P111" s="224">
        <f>O111*H111</f>
        <v>0</v>
      </c>
      <c r="Q111" s="224">
        <v>0.0079000000000000008</v>
      </c>
      <c r="R111" s="224">
        <f>Q111*H111</f>
        <v>-0.050560000000000008</v>
      </c>
      <c r="S111" s="224">
        <v>0</v>
      </c>
      <c r="T111" s="225">
        <f>S111*H111</f>
        <v>0</v>
      </c>
      <c r="U111" s="41"/>
      <c r="V111" s="41"/>
      <c r="W111" s="41"/>
      <c r="X111" s="41"/>
      <c r="Y111" s="41"/>
      <c r="Z111" s="41"/>
      <c r="AA111" s="41"/>
      <c r="AB111" s="41"/>
      <c r="AC111" s="41"/>
      <c r="AD111" s="41"/>
      <c r="AE111" s="41"/>
      <c r="AR111" s="226" t="s">
        <v>149</v>
      </c>
      <c r="AT111" s="226" t="s">
        <v>144</v>
      </c>
      <c r="AU111" s="226" t="s">
        <v>81</v>
      </c>
      <c r="AY111" s="20" t="s">
        <v>142</v>
      </c>
      <c r="BE111" s="227">
        <f>IF(N111="základní",J111,0)</f>
        <v>0</v>
      </c>
      <c r="BF111" s="227">
        <f>IF(N111="snížená",J111,0)</f>
        <v>0</v>
      </c>
      <c r="BG111" s="227">
        <f>IF(N111="zákl. přenesená",J111,0)</f>
        <v>0</v>
      </c>
      <c r="BH111" s="227">
        <f>IF(N111="sníž. přenesená",J111,0)</f>
        <v>0</v>
      </c>
      <c r="BI111" s="227">
        <f>IF(N111="nulová",J111,0)</f>
        <v>0</v>
      </c>
      <c r="BJ111" s="20" t="s">
        <v>77</v>
      </c>
      <c r="BK111" s="227">
        <f>ROUND(I111*H111,2)</f>
        <v>0</v>
      </c>
      <c r="BL111" s="20" t="s">
        <v>149</v>
      </c>
      <c r="BM111" s="226" t="s">
        <v>1732</v>
      </c>
    </row>
    <row r="112" s="2" customFormat="1">
      <c r="A112" s="41"/>
      <c r="B112" s="42"/>
      <c r="C112" s="43"/>
      <c r="D112" s="228" t="s">
        <v>151</v>
      </c>
      <c r="E112" s="43"/>
      <c r="F112" s="229" t="s">
        <v>383</v>
      </c>
      <c r="G112" s="43"/>
      <c r="H112" s="43"/>
      <c r="I112" s="230"/>
      <c r="J112" s="43"/>
      <c r="K112" s="43"/>
      <c r="L112" s="47"/>
      <c r="M112" s="231"/>
      <c r="N112" s="232"/>
      <c r="O112" s="87"/>
      <c r="P112" s="87"/>
      <c r="Q112" s="87"/>
      <c r="R112" s="87"/>
      <c r="S112" s="87"/>
      <c r="T112" s="88"/>
      <c r="U112" s="41"/>
      <c r="V112" s="41"/>
      <c r="W112" s="41"/>
      <c r="X112" s="41"/>
      <c r="Y112" s="41"/>
      <c r="Z112" s="41"/>
      <c r="AA112" s="41"/>
      <c r="AB112" s="41"/>
      <c r="AC112" s="41"/>
      <c r="AD112" s="41"/>
      <c r="AE112" s="41"/>
      <c r="AT112" s="20" t="s">
        <v>151</v>
      </c>
      <c r="AU112" s="20" t="s">
        <v>81</v>
      </c>
    </row>
    <row r="113" s="2" customFormat="1">
      <c r="A113" s="41"/>
      <c r="B113" s="42"/>
      <c r="C113" s="43"/>
      <c r="D113" s="233" t="s">
        <v>153</v>
      </c>
      <c r="E113" s="43"/>
      <c r="F113" s="234" t="s">
        <v>384</v>
      </c>
      <c r="G113" s="43"/>
      <c r="H113" s="43"/>
      <c r="I113" s="230"/>
      <c r="J113" s="43"/>
      <c r="K113" s="43"/>
      <c r="L113" s="47"/>
      <c r="M113" s="231"/>
      <c r="N113" s="232"/>
      <c r="O113" s="87"/>
      <c r="P113" s="87"/>
      <c r="Q113" s="87"/>
      <c r="R113" s="87"/>
      <c r="S113" s="87"/>
      <c r="T113" s="88"/>
      <c r="U113" s="41"/>
      <c r="V113" s="41"/>
      <c r="W113" s="41"/>
      <c r="X113" s="41"/>
      <c r="Y113" s="41"/>
      <c r="Z113" s="41"/>
      <c r="AA113" s="41"/>
      <c r="AB113" s="41"/>
      <c r="AC113" s="41"/>
      <c r="AD113" s="41"/>
      <c r="AE113" s="41"/>
      <c r="AT113" s="20" t="s">
        <v>153</v>
      </c>
      <c r="AU113" s="20" t="s">
        <v>81</v>
      </c>
    </row>
    <row r="114" s="14" customFormat="1">
      <c r="A114" s="14"/>
      <c r="B114" s="245"/>
      <c r="C114" s="246"/>
      <c r="D114" s="228" t="s">
        <v>173</v>
      </c>
      <c r="E114" s="246"/>
      <c r="F114" s="248" t="s">
        <v>1733</v>
      </c>
      <c r="G114" s="246"/>
      <c r="H114" s="249">
        <v>-6.4000000000000004</v>
      </c>
      <c r="I114" s="250"/>
      <c r="J114" s="246"/>
      <c r="K114" s="246"/>
      <c r="L114" s="251"/>
      <c r="M114" s="252"/>
      <c r="N114" s="253"/>
      <c r="O114" s="253"/>
      <c r="P114" s="253"/>
      <c r="Q114" s="253"/>
      <c r="R114" s="253"/>
      <c r="S114" s="253"/>
      <c r="T114" s="254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55" t="s">
        <v>173</v>
      </c>
      <c r="AU114" s="255" t="s">
        <v>81</v>
      </c>
      <c r="AV114" s="14" t="s">
        <v>81</v>
      </c>
      <c r="AW114" s="14" t="s">
        <v>4</v>
      </c>
      <c r="AX114" s="14" t="s">
        <v>77</v>
      </c>
      <c r="AY114" s="255" t="s">
        <v>142</v>
      </c>
    </row>
    <row r="115" s="2" customFormat="1" ht="21.75" customHeight="1">
      <c r="A115" s="41"/>
      <c r="B115" s="42"/>
      <c r="C115" s="215" t="s">
        <v>185</v>
      </c>
      <c r="D115" s="215" t="s">
        <v>144</v>
      </c>
      <c r="E115" s="216" t="s">
        <v>1734</v>
      </c>
      <c r="F115" s="217" t="s">
        <v>1735</v>
      </c>
      <c r="G115" s="218" t="s">
        <v>147</v>
      </c>
      <c r="H115" s="219">
        <v>16</v>
      </c>
      <c r="I115" s="220"/>
      <c r="J115" s="221">
        <f>ROUND(I115*H115,2)</f>
        <v>0</v>
      </c>
      <c r="K115" s="217" t="s">
        <v>148</v>
      </c>
      <c r="L115" s="47"/>
      <c r="M115" s="222" t="s">
        <v>19</v>
      </c>
      <c r="N115" s="223" t="s">
        <v>44</v>
      </c>
      <c r="O115" s="87"/>
      <c r="P115" s="224">
        <f>O115*H115</f>
        <v>0</v>
      </c>
      <c r="Q115" s="224">
        <v>0.0043839999999999999</v>
      </c>
      <c r="R115" s="224">
        <f>Q115*H115</f>
        <v>0.070143999999999998</v>
      </c>
      <c r="S115" s="224">
        <v>0</v>
      </c>
      <c r="T115" s="225">
        <f>S115*H115</f>
        <v>0</v>
      </c>
      <c r="U115" s="41"/>
      <c r="V115" s="41"/>
      <c r="W115" s="41"/>
      <c r="X115" s="41"/>
      <c r="Y115" s="41"/>
      <c r="Z115" s="41"/>
      <c r="AA115" s="41"/>
      <c r="AB115" s="41"/>
      <c r="AC115" s="41"/>
      <c r="AD115" s="41"/>
      <c r="AE115" s="41"/>
      <c r="AR115" s="226" t="s">
        <v>149</v>
      </c>
      <c r="AT115" s="226" t="s">
        <v>144</v>
      </c>
      <c r="AU115" s="226" t="s">
        <v>81</v>
      </c>
      <c r="AY115" s="20" t="s">
        <v>142</v>
      </c>
      <c r="BE115" s="227">
        <f>IF(N115="základní",J115,0)</f>
        <v>0</v>
      </c>
      <c r="BF115" s="227">
        <f>IF(N115="snížená",J115,0)</f>
        <v>0</v>
      </c>
      <c r="BG115" s="227">
        <f>IF(N115="zákl. přenesená",J115,0)</f>
        <v>0</v>
      </c>
      <c r="BH115" s="227">
        <f>IF(N115="sníž. přenesená",J115,0)</f>
        <v>0</v>
      </c>
      <c r="BI115" s="227">
        <f>IF(N115="nulová",J115,0)</f>
        <v>0</v>
      </c>
      <c r="BJ115" s="20" t="s">
        <v>77</v>
      </c>
      <c r="BK115" s="227">
        <f>ROUND(I115*H115,2)</f>
        <v>0</v>
      </c>
      <c r="BL115" s="20" t="s">
        <v>149</v>
      </c>
      <c r="BM115" s="226" t="s">
        <v>1736</v>
      </c>
    </row>
    <row r="116" s="2" customFormat="1">
      <c r="A116" s="41"/>
      <c r="B116" s="42"/>
      <c r="C116" s="43"/>
      <c r="D116" s="228" t="s">
        <v>151</v>
      </c>
      <c r="E116" s="43"/>
      <c r="F116" s="229" t="s">
        <v>1737</v>
      </c>
      <c r="G116" s="43"/>
      <c r="H116" s="43"/>
      <c r="I116" s="230"/>
      <c r="J116" s="43"/>
      <c r="K116" s="43"/>
      <c r="L116" s="47"/>
      <c r="M116" s="231"/>
      <c r="N116" s="232"/>
      <c r="O116" s="87"/>
      <c r="P116" s="87"/>
      <c r="Q116" s="87"/>
      <c r="R116" s="87"/>
      <c r="S116" s="87"/>
      <c r="T116" s="88"/>
      <c r="U116" s="41"/>
      <c r="V116" s="41"/>
      <c r="W116" s="41"/>
      <c r="X116" s="41"/>
      <c r="Y116" s="41"/>
      <c r="Z116" s="41"/>
      <c r="AA116" s="41"/>
      <c r="AB116" s="41"/>
      <c r="AC116" s="41"/>
      <c r="AD116" s="41"/>
      <c r="AE116" s="41"/>
      <c r="AT116" s="20" t="s">
        <v>151</v>
      </c>
      <c r="AU116" s="20" t="s">
        <v>81</v>
      </c>
    </row>
    <row r="117" s="2" customFormat="1">
      <c r="A117" s="41"/>
      <c r="B117" s="42"/>
      <c r="C117" s="43"/>
      <c r="D117" s="233" t="s">
        <v>153</v>
      </c>
      <c r="E117" s="43"/>
      <c r="F117" s="234" t="s">
        <v>1738</v>
      </c>
      <c r="G117" s="43"/>
      <c r="H117" s="43"/>
      <c r="I117" s="230"/>
      <c r="J117" s="43"/>
      <c r="K117" s="43"/>
      <c r="L117" s="47"/>
      <c r="M117" s="231"/>
      <c r="N117" s="232"/>
      <c r="O117" s="87"/>
      <c r="P117" s="87"/>
      <c r="Q117" s="87"/>
      <c r="R117" s="87"/>
      <c r="S117" s="87"/>
      <c r="T117" s="88"/>
      <c r="U117" s="41"/>
      <c r="V117" s="41"/>
      <c r="W117" s="41"/>
      <c r="X117" s="41"/>
      <c r="Y117" s="41"/>
      <c r="Z117" s="41"/>
      <c r="AA117" s="41"/>
      <c r="AB117" s="41"/>
      <c r="AC117" s="41"/>
      <c r="AD117" s="41"/>
      <c r="AE117" s="41"/>
      <c r="AT117" s="20" t="s">
        <v>153</v>
      </c>
      <c r="AU117" s="20" t="s">
        <v>81</v>
      </c>
    </row>
    <row r="118" s="2" customFormat="1" ht="24.15" customHeight="1">
      <c r="A118" s="41"/>
      <c r="B118" s="42"/>
      <c r="C118" s="215" t="s">
        <v>192</v>
      </c>
      <c r="D118" s="215" t="s">
        <v>144</v>
      </c>
      <c r="E118" s="216" t="s">
        <v>407</v>
      </c>
      <c r="F118" s="217" t="s">
        <v>408</v>
      </c>
      <c r="G118" s="218" t="s">
        <v>147</v>
      </c>
      <c r="H118" s="219">
        <v>15.199999999999999</v>
      </c>
      <c r="I118" s="220"/>
      <c r="J118" s="221">
        <f>ROUND(I118*H118,2)</f>
        <v>0</v>
      </c>
      <c r="K118" s="217" t="s">
        <v>148</v>
      </c>
      <c r="L118" s="47"/>
      <c r="M118" s="222" t="s">
        <v>19</v>
      </c>
      <c r="N118" s="223" t="s">
        <v>44</v>
      </c>
      <c r="O118" s="87"/>
      <c r="P118" s="224">
        <f>O118*H118</f>
        <v>0</v>
      </c>
      <c r="Q118" s="224">
        <v>0.00020000000000000001</v>
      </c>
      <c r="R118" s="224">
        <f>Q118*H118</f>
        <v>0.0030400000000000002</v>
      </c>
      <c r="S118" s="224">
        <v>0</v>
      </c>
      <c r="T118" s="225">
        <f>S118*H118</f>
        <v>0</v>
      </c>
      <c r="U118" s="41"/>
      <c r="V118" s="41"/>
      <c r="W118" s="41"/>
      <c r="X118" s="41"/>
      <c r="Y118" s="41"/>
      <c r="Z118" s="41"/>
      <c r="AA118" s="41"/>
      <c r="AB118" s="41"/>
      <c r="AC118" s="41"/>
      <c r="AD118" s="41"/>
      <c r="AE118" s="41"/>
      <c r="AR118" s="226" t="s">
        <v>149</v>
      </c>
      <c r="AT118" s="226" t="s">
        <v>144</v>
      </c>
      <c r="AU118" s="226" t="s">
        <v>81</v>
      </c>
      <c r="AY118" s="20" t="s">
        <v>142</v>
      </c>
      <c r="BE118" s="227">
        <f>IF(N118="základní",J118,0)</f>
        <v>0</v>
      </c>
      <c r="BF118" s="227">
        <f>IF(N118="snížená",J118,0)</f>
        <v>0</v>
      </c>
      <c r="BG118" s="227">
        <f>IF(N118="zákl. přenesená",J118,0)</f>
        <v>0</v>
      </c>
      <c r="BH118" s="227">
        <f>IF(N118="sníž. přenesená",J118,0)</f>
        <v>0</v>
      </c>
      <c r="BI118" s="227">
        <f>IF(N118="nulová",J118,0)</f>
        <v>0</v>
      </c>
      <c r="BJ118" s="20" t="s">
        <v>77</v>
      </c>
      <c r="BK118" s="227">
        <f>ROUND(I118*H118,2)</f>
        <v>0</v>
      </c>
      <c r="BL118" s="20" t="s">
        <v>149</v>
      </c>
      <c r="BM118" s="226" t="s">
        <v>1739</v>
      </c>
    </row>
    <row r="119" s="2" customFormat="1">
      <c r="A119" s="41"/>
      <c r="B119" s="42"/>
      <c r="C119" s="43"/>
      <c r="D119" s="228" t="s">
        <v>151</v>
      </c>
      <c r="E119" s="43"/>
      <c r="F119" s="229" t="s">
        <v>410</v>
      </c>
      <c r="G119" s="43"/>
      <c r="H119" s="43"/>
      <c r="I119" s="230"/>
      <c r="J119" s="43"/>
      <c r="K119" s="43"/>
      <c r="L119" s="47"/>
      <c r="M119" s="231"/>
      <c r="N119" s="232"/>
      <c r="O119" s="87"/>
      <c r="P119" s="87"/>
      <c r="Q119" s="87"/>
      <c r="R119" s="87"/>
      <c r="S119" s="87"/>
      <c r="T119" s="88"/>
      <c r="U119" s="41"/>
      <c r="V119" s="41"/>
      <c r="W119" s="41"/>
      <c r="X119" s="41"/>
      <c r="Y119" s="41"/>
      <c r="Z119" s="41"/>
      <c r="AA119" s="41"/>
      <c r="AB119" s="41"/>
      <c r="AC119" s="41"/>
      <c r="AD119" s="41"/>
      <c r="AE119" s="41"/>
      <c r="AT119" s="20" t="s">
        <v>151</v>
      </c>
      <c r="AU119" s="20" t="s">
        <v>81</v>
      </c>
    </row>
    <row r="120" s="2" customFormat="1">
      <c r="A120" s="41"/>
      <c r="B120" s="42"/>
      <c r="C120" s="43"/>
      <c r="D120" s="233" t="s">
        <v>153</v>
      </c>
      <c r="E120" s="43"/>
      <c r="F120" s="234" t="s">
        <v>411</v>
      </c>
      <c r="G120" s="43"/>
      <c r="H120" s="43"/>
      <c r="I120" s="230"/>
      <c r="J120" s="43"/>
      <c r="K120" s="43"/>
      <c r="L120" s="47"/>
      <c r="M120" s="231"/>
      <c r="N120" s="232"/>
      <c r="O120" s="87"/>
      <c r="P120" s="87"/>
      <c r="Q120" s="87"/>
      <c r="R120" s="87"/>
      <c r="S120" s="87"/>
      <c r="T120" s="88"/>
      <c r="U120" s="41"/>
      <c r="V120" s="41"/>
      <c r="W120" s="41"/>
      <c r="X120" s="41"/>
      <c r="Y120" s="41"/>
      <c r="Z120" s="41"/>
      <c r="AA120" s="41"/>
      <c r="AB120" s="41"/>
      <c r="AC120" s="41"/>
      <c r="AD120" s="41"/>
      <c r="AE120" s="41"/>
      <c r="AT120" s="20" t="s">
        <v>153</v>
      </c>
      <c r="AU120" s="20" t="s">
        <v>81</v>
      </c>
    </row>
    <row r="121" s="2" customFormat="1" ht="24.15" customHeight="1">
      <c r="A121" s="41"/>
      <c r="B121" s="42"/>
      <c r="C121" s="215" t="s">
        <v>198</v>
      </c>
      <c r="D121" s="215" t="s">
        <v>144</v>
      </c>
      <c r="E121" s="216" t="s">
        <v>413</v>
      </c>
      <c r="F121" s="217" t="s">
        <v>414</v>
      </c>
      <c r="G121" s="218" t="s">
        <v>147</v>
      </c>
      <c r="H121" s="219">
        <v>0.80000000000000004</v>
      </c>
      <c r="I121" s="220"/>
      <c r="J121" s="221">
        <f>ROUND(I121*H121,2)</f>
        <v>0</v>
      </c>
      <c r="K121" s="217" t="s">
        <v>148</v>
      </c>
      <c r="L121" s="47"/>
      <c r="M121" s="222" t="s">
        <v>19</v>
      </c>
      <c r="N121" s="223" t="s">
        <v>44</v>
      </c>
      <c r="O121" s="87"/>
      <c r="P121" s="224">
        <f>O121*H121</f>
        <v>0</v>
      </c>
      <c r="Q121" s="224">
        <v>0.00018000000000000001</v>
      </c>
      <c r="R121" s="224">
        <f>Q121*H121</f>
        <v>0.000144</v>
      </c>
      <c r="S121" s="224">
        <v>0</v>
      </c>
      <c r="T121" s="225">
        <f>S121*H121</f>
        <v>0</v>
      </c>
      <c r="U121" s="41"/>
      <c r="V121" s="41"/>
      <c r="W121" s="41"/>
      <c r="X121" s="41"/>
      <c r="Y121" s="41"/>
      <c r="Z121" s="41"/>
      <c r="AA121" s="41"/>
      <c r="AB121" s="41"/>
      <c r="AC121" s="41"/>
      <c r="AD121" s="41"/>
      <c r="AE121" s="41"/>
      <c r="AR121" s="226" t="s">
        <v>149</v>
      </c>
      <c r="AT121" s="226" t="s">
        <v>144</v>
      </c>
      <c r="AU121" s="226" t="s">
        <v>81</v>
      </c>
      <c r="AY121" s="20" t="s">
        <v>142</v>
      </c>
      <c r="BE121" s="227">
        <f>IF(N121="základní",J121,0)</f>
        <v>0</v>
      </c>
      <c r="BF121" s="227">
        <f>IF(N121="snížená",J121,0)</f>
        <v>0</v>
      </c>
      <c r="BG121" s="227">
        <f>IF(N121="zákl. přenesená",J121,0)</f>
        <v>0</v>
      </c>
      <c r="BH121" s="227">
        <f>IF(N121="sníž. přenesená",J121,0)</f>
        <v>0</v>
      </c>
      <c r="BI121" s="227">
        <f>IF(N121="nulová",J121,0)</f>
        <v>0</v>
      </c>
      <c r="BJ121" s="20" t="s">
        <v>77</v>
      </c>
      <c r="BK121" s="227">
        <f>ROUND(I121*H121,2)</f>
        <v>0</v>
      </c>
      <c r="BL121" s="20" t="s">
        <v>149</v>
      </c>
      <c r="BM121" s="226" t="s">
        <v>1740</v>
      </c>
    </row>
    <row r="122" s="2" customFormat="1">
      <c r="A122" s="41"/>
      <c r="B122" s="42"/>
      <c r="C122" s="43"/>
      <c r="D122" s="228" t="s">
        <v>151</v>
      </c>
      <c r="E122" s="43"/>
      <c r="F122" s="229" t="s">
        <v>416</v>
      </c>
      <c r="G122" s="43"/>
      <c r="H122" s="43"/>
      <c r="I122" s="230"/>
      <c r="J122" s="43"/>
      <c r="K122" s="43"/>
      <c r="L122" s="47"/>
      <c r="M122" s="231"/>
      <c r="N122" s="232"/>
      <c r="O122" s="87"/>
      <c r="P122" s="87"/>
      <c r="Q122" s="87"/>
      <c r="R122" s="87"/>
      <c r="S122" s="87"/>
      <c r="T122" s="88"/>
      <c r="U122" s="41"/>
      <c r="V122" s="41"/>
      <c r="W122" s="41"/>
      <c r="X122" s="41"/>
      <c r="Y122" s="41"/>
      <c r="Z122" s="41"/>
      <c r="AA122" s="41"/>
      <c r="AB122" s="41"/>
      <c r="AC122" s="41"/>
      <c r="AD122" s="41"/>
      <c r="AE122" s="41"/>
      <c r="AT122" s="20" t="s">
        <v>151</v>
      </c>
      <c r="AU122" s="20" t="s">
        <v>81</v>
      </c>
    </row>
    <row r="123" s="2" customFormat="1">
      <c r="A123" s="41"/>
      <c r="B123" s="42"/>
      <c r="C123" s="43"/>
      <c r="D123" s="233" t="s">
        <v>153</v>
      </c>
      <c r="E123" s="43"/>
      <c r="F123" s="234" t="s">
        <v>417</v>
      </c>
      <c r="G123" s="43"/>
      <c r="H123" s="43"/>
      <c r="I123" s="230"/>
      <c r="J123" s="43"/>
      <c r="K123" s="43"/>
      <c r="L123" s="47"/>
      <c r="M123" s="231"/>
      <c r="N123" s="232"/>
      <c r="O123" s="87"/>
      <c r="P123" s="87"/>
      <c r="Q123" s="87"/>
      <c r="R123" s="87"/>
      <c r="S123" s="87"/>
      <c r="T123" s="88"/>
      <c r="U123" s="41"/>
      <c r="V123" s="41"/>
      <c r="W123" s="41"/>
      <c r="X123" s="41"/>
      <c r="Y123" s="41"/>
      <c r="Z123" s="41"/>
      <c r="AA123" s="41"/>
      <c r="AB123" s="41"/>
      <c r="AC123" s="41"/>
      <c r="AD123" s="41"/>
      <c r="AE123" s="41"/>
      <c r="AT123" s="20" t="s">
        <v>153</v>
      </c>
      <c r="AU123" s="20" t="s">
        <v>81</v>
      </c>
    </row>
    <row r="124" s="2" customFormat="1" ht="24.15" customHeight="1">
      <c r="A124" s="41"/>
      <c r="B124" s="42"/>
      <c r="C124" s="215" t="s">
        <v>203</v>
      </c>
      <c r="D124" s="215" t="s">
        <v>144</v>
      </c>
      <c r="E124" s="216" t="s">
        <v>564</v>
      </c>
      <c r="F124" s="217" t="s">
        <v>565</v>
      </c>
      <c r="G124" s="218" t="s">
        <v>147</v>
      </c>
      <c r="H124" s="219">
        <v>0.80000000000000004</v>
      </c>
      <c r="I124" s="220"/>
      <c r="J124" s="221">
        <f>ROUND(I124*H124,2)</f>
        <v>0</v>
      </c>
      <c r="K124" s="217" t="s">
        <v>148</v>
      </c>
      <c r="L124" s="47"/>
      <c r="M124" s="222" t="s">
        <v>19</v>
      </c>
      <c r="N124" s="223" t="s">
        <v>44</v>
      </c>
      <c r="O124" s="87"/>
      <c r="P124" s="224">
        <f>O124*H124</f>
        <v>0</v>
      </c>
      <c r="Q124" s="224">
        <v>0.010500000000000001</v>
      </c>
      <c r="R124" s="224">
        <f>Q124*H124</f>
        <v>0.0084000000000000012</v>
      </c>
      <c r="S124" s="224">
        <v>0</v>
      </c>
      <c r="T124" s="225">
        <f>S124*H124</f>
        <v>0</v>
      </c>
      <c r="U124" s="41"/>
      <c r="V124" s="41"/>
      <c r="W124" s="41"/>
      <c r="X124" s="41"/>
      <c r="Y124" s="41"/>
      <c r="Z124" s="41"/>
      <c r="AA124" s="41"/>
      <c r="AB124" s="41"/>
      <c r="AC124" s="41"/>
      <c r="AD124" s="41"/>
      <c r="AE124" s="41"/>
      <c r="AR124" s="226" t="s">
        <v>149</v>
      </c>
      <c r="AT124" s="226" t="s">
        <v>144</v>
      </c>
      <c r="AU124" s="226" t="s">
        <v>81</v>
      </c>
      <c r="AY124" s="20" t="s">
        <v>142</v>
      </c>
      <c r="BE124" s="227">
        <f>IF(N124="základní",J124,0)</f>
        <v>0</v>
      </c>
      <c r="BF124" s="227">
        <f>IF(N124="snížená",J124,0)</f>
        <v>0</v>
      </c>
      <c r="BG124" s="227">
        <f>IF(N124="zákl. přenesená",J124,0)</f>
        <v>0</v>
      </c>
      <c r="BH124" s="227">
        <f>IF(N124="sníž. přenesená",J124,0)</f>
        <v>0</v>
      </c>
      <c r="BI124" s="227">
        <f>IF(N124="nulová",J124,0)</f>
        <v>0</v>
      </c>
      <c r="BJ124" s="20" t="s">
        <v>77</v>
      </c>
      <c r="BK124" s="227">
        <f>ROUND(I124*H124,2)</f>
        <v>0</v>
      </c>
      <c r="BL124" s="20" t="s">
        <v>149</v>
      </c>
      <c r="BM124" s="226" t="s">
        <v>1741</v>
      </c>
    </row>
    <row r="125" s="2" customFormat="1">
      <c r="A125" s="41"/>
      <c r="B125" s="42"/>
      <c r="C125" s="43"/>
      <c r="D125" s="228" t="s">
        <v>151</v>
      </c>
      <c r="E125" s="43"/>
      <c r="F125" s="229" t="s">
        <v>567</v>
      </c>
      <c r="G125" s="43"/>
      <c r="H125" s="43"/>
      <c r="I125" s="230"/>
      <c r="J125" s="43"/>
      <c r="K125" s="43"/>
      <c r="L125" s="47"/>
      <c r="M125" s="231"/>
      <c r="N125" s="232"/>
      <c r="O125" s="87"/>
      <c r="P125" s="87"/>
      <c r="Q125" s="87"/>
      <c r="R125" s="87"/>
      <c r="S125" s="87"/>
      <c r="T125" s="88"/>
      <c r="U125" s="41"/>
      <c r="V125" s="41"/>
      <c r="W125" s="41"/>
      <c r="X125" s="41"/>
      <c r="Y125" s="41"/>
      <c r="Z125" s="41"/>
      <c r="AA125" s="41"/>
      <c r="AB125" s="41"/>
      <c r="AC125" s="41"/>
      <c r="AD125" s="41"/>
      <c r="AE125" s="41"/>
      <c r="AT125" s="20" t="s">
        <v>151</v>
      </c>
      <c r="AU125" s="20" t="s">
        <v>81</v>
      </c>
    </row>
    <row r="126" s="2" customFormat="1">
      <c r="A126" s="41"/>
      <c r="B126" s="42"/>
      <c r="C126" s="43"/>
      <c r="D126" s="233" t="s">
        <v>153</v>
      </c>
      <c r="E126" s="43"/>
      <c r="F126" s="234" t="s">
        <v>568</v>
      </c>
      <c r="G126" s="43"/>
      <c r="H126" s="43"/>
      <c r="I126" s="230"/>
      <c r="J126" s="43"/>
      <c r="K126" s="43"/>
      <c r="L126" s="47"/>
      <c r="M126" s="231"/>
      <c r="N126" s="232"/>
      <c r="O126" s="87"/>
      <c r="P126" s="87"/>
      <c r="Q126" s="87"/>
      <c r="R126" s="87"/>
      <c r="S126" s="87"/>
      <c r="T126" s="88"/>
      <c r="U126" s="41"/>
      <c r="V126" s="41"/>
      <c r="W126" s="41"/>
      <c r="X126" s="41"/>
      <c r="Y126" s="41"/>
      <c r="Z126" s="41"/>
      <c r="AA126" s="41"/>
      <c r="AB126" s="41"/>
      <c r="AC126" s="41"/>
      <c r="AD126" s="41"/>
      <c r="AE126" s="41"/>
      <c r="AT126" s="20" t="s">
        <v>153</v>
      </c>
      <c r="AU126" s="20" t="s">
        <v>81</v>
      </c>
    </row>
    <row r="127" s="14" customFormat="1">
      <c r="A127" s="14"/>
      <c r="B127" s="245"/>
      <c r="C127" s="246"/>
      <c r="D127" s="228" t="s">
        <v>173</v>
      </c>
      <c r="E127" s="247" t="s">
        <v>19</v>
      </c>
      <c r="F127" s="248" t="s">
        <v>1742</v>
      </c>
      <c r="G127" s="246"/>
      <c r="H127" s="249">
        <v>0.80000000000000004</v>
      </c>
      <c r="I127" s="250"/>
      <c r="J127" s="246"/>
      <c r="K127" s="246"/>
      <c r="L127" s="251"/>
      <c r="M127" s="252"/>
      <c r="N127" s="253"/>
      <c r="O127" s="253"/>
      <c r="P127" s="253"/>
      <c r="Q127" s="253"/>
      <c r="R127" s="253"/>
      <c r="S127" s="253"/>
      <c r="T127" s="254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5" t="s">
        <v>173</v>
      </c>
      <c r="AU127" s="255" t="s">
        <v>81</v>
      </c>
      <c r="AV127" s="14" t="s">
        <v>81</v>
      </c>
      <c r="AW127" s="14" t="s">
        <v>34</v>
      </c>
      <c r="AX127" s="14" t="s">
        <v>77</v>
      </c>
      <c r="AY127" s="255" t="s">
        <v>142</v>
      </c>
    </row>
    <row r="128" s="2" customFormat="1" ht="24.15" customHeight="1">
      <c r="A128" s="41"/>
      <c r="B128" s="42"/>
      <c r="C128" s="215" t="s">
        <v>211</v>
      </c>
      <c r="D128" s="215" t="s">
        <v>144</v>
      </c>
      <c r="E128" s="216" t="s">
        <v>577</v>
      </c>
      <c r="F128" s="217" t="s">
        <v>578</v>
      </c>
      <c r="G128" s="218" t="s">
        <v>147</v>
      </c>
      <c r="H128" s="219">
        <v>15.199999999999999</v>
      </c>
      <c r="I128" s="220"/>
      <c r="J128" s="221">
        <f>ROUND(I128*H128,2)</f>
        <v>0</v>
      </c>
      <c r="K128" s="217" t="s">
        <v>148</v>
      </c>
      <c r="L128" s="47"/>
      <c r="M128" s="222" t="s">
        <v>19</v>
      </c>
      <c r="N128" s="223" t="s">
        <v>44</v>
      </c>
      <c r="O128" s="87"/>
      <c r="P128" s="224">
        <f>O128*H128</f>
        <v>0</v>
      </c>
      <c r="Q128" s="224">
        <v>0.0033800000000000002</v>
      </c>
      <c r="R128" s="224">
        <f>Q128*H128</f>
        <v>0.051375999999999998</v>
      </c>
      <c r="S128" s="224">
        <v>0</v>
      </c>
      <c r="T128" s="225">
        <f>S128*H128</f>
        <v>0</v>
      </c>
      <c r="U128" s="41"/>
      <c r="V128" s="41"/>
      <c r="W128" s="41"/>
      <c r="X128" s="41"/>
      <c r="Y128" s="41"/>
      <c r="Z128" s="41"/>
      <c r="AA128" s="41"/>
      <c r="AB128" s="41"/>
      <c r="AC128" s="41"/>
      <c r="AD128" s="41"/>
      <c r="AE128" s="41"/>
      <c r="AR128" s="226" t="s">
        <v>149</v>
      </c>
      <c r="AT128" s="226" t="s">
        <v>144</v>
      </c>
      <c r="AU128" s="226" t="s">
        <v>81</v>
      </c>
      <c r="AY128" s="20" t="s">
        <v>142</v>
      </c>
      <c r="BE128" s="227">
        <f>IF(N128="základní",J128,0)</f>
        <v>0</v>
      </c>
      <c r="BF128" s="227">
        <f>IF(N128="snížená",J128,0)</f>
        <v>0</v>
      </c>
      <c r="BG128" s="227">
        <f>IF(N128="zákl. přenesená",J128,0)</f>
        <v>0</v>
      </c>
      <c r="BH128" s="227">
        <f>IF(N128="sníž. přenesená",J128,0)</f>
        <v>0</v>
      </c>
      <c r="BI128" s="227">
        <f>IF(N128="nulová",J128,0)</f>
        <v>0</v>
      </c>
      <c r="BJ128" s="20" t="s">
        <v>77</v>
      </c>
      <c r="BK128" s="227">
        <f>ROUND(I128*H128,2)</f>
        <v>0</v>
      </c>
      <c r="BL128" s="20" t="s">
        <v>149</v>
      </c>
      <c r="BM128" s="226" t="s">
        <v>1743</v>
      </c>
    </row>
    <row r="129" s="2" customFormat="1">
      <c r="A129" s="41"/>
      <c r="B129" s="42"/>
      <c r="C129" s="43"/>
      <c r="D129" s="228" t="s">
        <v>151</v>
      </c>
      <c r="E129" s="43"/>
      <c r="F129" s="229" t="s">
        <v>580</v>
      </c>
      <c r="G129" s="43"/>
      <c r="H129" s="43"/>
      <c r="I129" s="230"/>
      <c r="J129" s="43"/>
      <c r="K129" s="43"/>
      <c r="L129" s="47"/>
      <c r="M129" s="231"/>
      <c r="N129" s="232"/>
      <c r="O129" s="87"/>
      <c r="P129" s="87"/>
      <c r="Q129" s="87"/>
      <c r="R129" s="87"/>
      <c r="S129" s="87"/>
      <c r="T129" s="88"/>
      <c r="U129" s="41"/>
      <c r="V129" s="41"/>
      <c r="W129" s="41"/>
      <c r="X129" s="41"/>
      <c r="Y129" s="41"/>
      <c r="Z129" s="41"/>
      <c r="AA129" s="41"/>
      <c r="AB129" s="41"/>
      <c r="AC129" s="41"/>
      <c r="AD129" s="41"/>
      <c r="AE129" s="41"/>
      <c r="AT129" s="20" t="s">
        <v>151</v>
      </c>
      <c r="AU129" s="20" t="s">
        <v>81</v>
      </c>
    </row>
    <row r="130" s="2" customFormat="1">
      <c r="A130" s="41"/>
      <c r="B130" s="42"/>
      <c r="C130" s="43"/>
      <c r="D130" s="233" t="s">
        <v>153</v>
      </c>
      <c r="E130" s="43"/>
      <c r="F130" s="234" t="s">
        <v>581</v>
      </c>
      <c r="G130" s="43"/>
      <c r="H130" s="43"/>
      <c r="I130" s="230"/>
      <c r="J130" s="43"/>
      <c r="K130" s="43"/>
      <c r="L130" s="47"/>
      <c r="M130" s="231"/>
      <c r="N130" s="232"/>
      <c r="O130" s="87"/>
      <c r="P130" s="87"/>
      <c r="Q130" s="87"/>
      <c r="R130" s="87"/>
      <c r="S130" s="87"/>
      <c r="T130" s="88"/>
      <c r="U130" s="41"/>
      <c r="V130" s="41"/>
      <c r="W130" s="41"/>
      <c r="X130" s="41"/>
      <c r="Y130" s="41"/>
      <c r="Z130" s="41"/>
      <c r="AA130" s="41"/>
      <c r="AB130" s="41"/>
      <c r="AC130" s="41"/>
      <c r="AD130" s="41"/>
      <c r="AE130" s="41"/>
      <c r="AT130" s="20" t="s">
        <v>153</v>
      </c>
      <c r="AU130" s="20" t="s">
        <v>81</v>
      </c>
    </row>
    <row r="131" s="14" customFormat="1">
      <c r="A131" s="14"/>
      <c r="B131" s="245"/>
      <c r="C131" s="246"/>
      <c r="D131" s="228" t="s">
        <v>173</v>
      </c>
      <c r="E131" s="247" t="s">
        <v>19</v>
      </c>
      <c r="F131" s="248" t="s">
        <v>1744</v>
      </c>
      <c r="G131" s="246"/>
      <c r="H131" s="249">
        <v>15.199999999999999</v>
      </c>
      <c r="I131" s="250"/>
      <c r="J131" s="246"/>
      <c r="K131" s="246"/>
      <c r="L131" s="251"/>
      <c r="M131" s="252"/>
      <c r="N131" s="253"/>
      <c r="O131" s="253"/>
      <c r="P131" s="253"/>
      <c r="Q131" s="253"/>
      <c r="R131" s="253"/>
      <c r="S131" s="253"/>
      <c r="T131" s="254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5" t="s">
        <v>173</v>
      </c>
      <c r="AU131" s="255" t="s">
        <v>81</v>
      </c>
      <c r="AV131" s="14" t="s">
        <v>81</v>
      </c>
      <c r="AW131" s="14" t="s">
        <v>34</v>
      </c>
      <c r="AX131" s="14" t="s">
        <v>77</v>
      </c>
      <c r="AY131" s="255" t="s">
        <v>142</v>
      </c>
    </row>
    <row r="132" s="2" customFormat="1" ht="24.15" customHeight="1">
      <c r="A132" s="41"/>
      <c r="B132" s="42"/>
      <c r="C132" s="215" t="s">
        <v>217</v>
      </c>
      <c r="D132" s="215" t="s">
        <v>144</v>
      </c>
      <c r="E132" s="216" t="s">
        <v>1745</v>
      </c>
      <c r="F132" s="217" t="s">
        <v>1746</v>
      </c>
      <c r="G132" s="218" t="s">
        <v>641</v>
      </c>
      <c r="H132" s="219">
        <v>1</v>
      </c>
      <c r="I132" s="220"/>
      <c r="J132" s="221">
        <f>ROUND(I132*H132,2)</f>
        <v>0</v>
      </c>
      <c r="K132" s="217" t="s">
        <v>148</v>
      </c>
      <c r="L132" s="47"/>
      <c r="M132" s="222" t="s">
        <v>19</v>
      </c>
      <c r="N132" s="223" t="s">
        <v>44</v>
      </c>
      <c r="O132" s="87"/>
      <c r="P132" s="224">
        <f>O132*H132</f>
        <v>0</v>
      </c>
      <c r="Q132" s="224">
        <v>0.4215256</v>
      </c>
      <c r="R132" s="224">
        <f>Q132*H132</f>
        <v>0.4215256</v>
      </c>
      <c r="S132" s="224">
        <v>0</v>
      </c>
      <c r="T132" s="225">
        <f>S132*H132</f>
        <v>0</v>
      </c>
      <c r="U132" s="41"/>
      <c r="V132" s="41"/>
      <c r="W132" s="41"/>
      <c r="X132" s="41"/>
      <c r="Y132" s="41"/>
      <c r="Z132" s="41"/>
      <c r="AA132" s="41"/>
      <c r="AB132" s="41"/>
      <c r="AC132" s="41"/>
      <c r="AD132" s="41"/>
      <c r="AE132" s="41"/>
      <c r="AR132" s="226" t="s">
        <v>149</v>
      </c>
      <c r="AT132" s="226" t="s">
        <v>144</v>
      </c>
      <c r="AU132" s="226" t="s">
        <v>81</v>
      </c>
      <c r="AY132" s="20" t="s">
        <v>142</v>
      </c>
      <c r="BE132" s="227">
        <f>IF(N132="základní",J132,0)</f>
        <v>0</v>
      </c>
      <c r="BF132" s="227">
        <f>IF(N132="snížená",J132,0)</f>
        <v>0</v>
      </c>
      <c r="BG132" s="227">
        <f>IF(N132="zákl. přenesená",J132,0)</f>
        <v>0</v>
      </c>
      <c r="BH132" s="227">
        <f>IF(N132="sníž. přenesená",J132,0)</f>
        <v>0</v>
      </c>
      <c r="BI132" s="227">
        <f>IF(N132="nulová",J132,0)</f>
        <v>0</v>
      </c>
      <c r="BJ132" s="20" t="s">
        <v>77</v>
      </c>
      <c r="BK132" s="227">
        <f>ROUND(I132*H132,2)</f>
        <v>0</v>
      </c>
      <c r="BL132" s="20" t="s">
        <v>149</v>
      </c>
      <c r="BM132" s="226" t="s">
        <v>1747</v>
      </c>
    </row>
    <row r="133" s="2" customFormat="1">
      <c r="A133" s="41"/>
      <c r="B133" s="42"/>
      <c r="C133" s="43"/>
      <c r="D133" s="228" t="s">
        <v>151</v>
      </c>
      <c r="E133" s="43"/>
      <c r="F133" s="229" t="s">
        <v>1748</v>
      </c>
      <c r="G133" s="43"/>
      <c r="H133" s="43"/>
      <c r="I133" s="230"/>
      <c r="J133" s="43"/>
      <c r="K133" s="43"/>
      <c r="L133" s="47"/>
      <c r="M133" s="231"/>
      <c r="N133" s="232"/>
      <c r="O133" s="87"/>
      <c r="P133" s="87"/>
      <c r="Q133" s="87"/>
      <c r="R133" s="87"/>
      <c r="S133" s="87"/>
      <c r="T133" s="88"/>
      <c r="U133" s="41"/>
      <c r="V133" s="41"/>
      <c r="W133" s="41"/>
      <c r="X133" s="41"/>
      <c r="Y133" s="41"/>
      <c r="Z133" s="41"/>
      <c r="AA133" s="41"/>
      <c r="AB133" s="41"/>
      <c r="AC133" s="41"/>
      <c r="AD133" s="41"/>
      <c r="AE133" s="41"/>
      <c r="AT133" s="20" t="s">
        <v>151</v>
      </c>
      <c r="AU133" s="20" t="s">
        <v>81</v>
      </c>
    </row>
    <row r="134" s="2" customFormat="1">
      <c r="A134" s="41"/>
      <c r="B134" s="42"/>
      <c r="C134" s="43"/>
      <c r="D134" s="233" t="s">
        <v>153</v>
      </c>
      <c r="E134" s="43"/>
      <c r="F134" s="234" t="s">
        <v>1749</v>
      </c>
      <c r="G134" s="43"/>
      <c r="H134" s="43"/>
      <c r="I134" s="230"/>
      <c r="J134" s="43"/>
      <c r="K134" s="43"/>
      <c r="L134" s="47"/>
      <c r="M134" s="231"/>
      <c r="N134" s="232"/>
      <c r="O134" s="87"/>
      <c r="P134" s="87"/>
      <c r="Q134" s="87"/>
      <c r="R134" s="87"/>
      <c r="S134" s="87"/>
      <c r="T134" s="88"/>
      <c r="U134" s="41"/>
      <c r="V134" s="41"/>
      <c r="W134" s="41"/>
      <c r="X134" s="41"/>
      <c r="Y134" s="41"/>
      <c r="Z134" s="41"/>
      <c r="AA134" s="41"/>
      <c r="AB134" s="41"/>
      <c r="AC134" s="41"/>
      <c r="AD134" s="41"/>
      <c r="AE134" s="41"/>
      <c r="AT134" s="20" t="s">
        <v>153</v>
      </c>
      <c r="AU134" s="20" t="s">
        <v>81</v>
      </c>
    </row>
    <row r="135" s="2" customFormat="1" ht="37.8" customHeight="1">
      <c r="A135" s="41"/>
      <c r="B135" s="42"/>
      <c r="C135" s="267" t="s">
        <v>8</v>
      </c>
      <c r="D135" s="267" t="s">
        <v>199</v>
      </c>
      <c r="E135" s="268" t="s">
        <v>1750</v>
      </c>
      <c r="F135" s="269" t="s">
        <v>1751</v>
      </c>
      <c r="G135" s="270" t="s">
        <v>641</v>
      </c>
      <c r="H135" s="271">
        <v>1</v>
      </c>
      <c r="I135" s="272"/>
      <c r="J135" s="273">
        <f>ROUND(I135*H135,2)</f>
        <v>0</v>
      </c>
      <c r="K135" s="269" t="s">
        <v>148</v>
      </c>
      <c r="L135" s="274"/>
      <c r="M135" s="275" t="s">
        <v>19</v>
      </c>
      <c r="N135" s="276" t="s">
        <v>44</v>
      </c>
      <c r="O135" s="87"/>
      <c r="P135" s="224">
        <f>O135*H135</f>
        <v>0</v>
      </c>
      <c r="Q135" s="224">
        <v>0.017930000000000001</v>
      </c>
      <c r="R135" s="224">
        <f>Q135*H135</f>
        <v>0.017930000000000001</v>
      </c>
      <c r="S135" s="224">
        <v>0</v>
      </c>
      <c r="T135" s="225">
        <f>S135*H135</f>
        <v>0</v>
      </c>
      <c r="U135" s="41"/>
      <c r="V135" s="41"/>
      <c r="W135" s="41"/>
      <c r="X135" s="41"/>
      <c r="Y135" s="41"/>
      <c r="Z135" s="41"/>
      <c r="AA135" s="41"/>
      <c r="AB135" s="41"/>
      <c r="AC135" s="41"/>
      <c r="AD135" s="41"/>
      <c r="AE135" s="41"/>
      <c r="AR135" s="226" t="s">
        <v>198</v>
      </c>
      <c r="AT135" s="226" t="s">
        <v>199</v>
      </c>
      <c r="AU135" s="226" t="s">
        <v>81</v>
      </c>
      <c r="AY135" s="20" t="s">
        <v>142</v>
      </c>
      <c r="BE135" s="227">
        <f>IF(N135="základní",J135,0)</f>
        <v>0</v>
      </c>
      <c r="BF135" s="227">
        <f>IF(N135="snížená",J135,0)</f>
        <v>0</v>
      </c>
      <c r="BG135" s="227">
        <f>IF(N135="zákl. přenesená",J135,0)</f>
        <v>0</v>
      </c>
      <c r="BH135" s="227">
        <f>IF(N135="sníž. přenesená",J135,0)</f>
        <v>0</v>
      </c>
      <c r="BI135" s="227">
        <f>IF(N135="nulová",J135,0)</f>
        <v>0</v>
      </c>
      <c r="BJ135" s="20" t="s">
        <v>77</v>
      </c>
      <c r="BK135" s="227">
        <f>ROUND(I135*H135,2)</f>
        <v>0</v>
      </c>
      <c r="BL135" s="20" t="s">
        <v>149</v>
      </c>
      <c r="BM135" s="226" t="s">
        <v>1752</v>
      </c>
    </row>
    <row r="136" s="2" customFormat="1">
      <c r="A136" s="41"/>
      <c r="B136" s="42"/>
      <c r="C136" s="43"/>
      <c r="D136" s="228" t="s">
        <v>151</v>
      </c>
      <c r="E136" s="43"/>
      <c r="F136" s="229" t="s">
        <v>1751</v>
      </c>
      <c r="G136" s="43"/>
      <c r="H136" s="43"/>
      <c r="I136" s="230"/>
      <c r="J136" s="43"/>
      <c r="K136" s="43"/>
      <c r="L136" s="47"/>
      <c r="M136" s="231"/>
      <c r="N136" s="232"/>
      <c r="O136" s="87"/>
      <c r="P136" s="87"/>
      <c r="Q136" s="87"/>
      <c r="R136" s="87"/>
      <c r="S136" s="87"/>
      <c r="T136" s="88"/>
      <c r="U136" s="41"/>
      <c r="V136" s="41"/>
      <c r="W136" s="41"/>
      <c r="X136" s="41"/>
      <c r="Y136" s="41"/>
      <c r="Z136" s="41"/>
      <c r="AA136" s="41"/>
      <c r="AB136" s="41"/>
      <c r="AC136" s="41"/>
      <c r="AD136" s="41"/>
      <c r="AE136" s="41"/>
      <c r="AT136" s="20" t="s">
        <v>151</v>
      </c>
      <c r="AU136" s="20" t="s">
        <v>81</v>
      </c>
    </row>
    <row r="137" s="12" customFormat="1" ht="22.8" customHeight="1">
      <c r="A137" s="12"/>
      <c r="B137" s="199"/>
      <c r="C137" s="200"/>
      <c r="D137" s="201" t="s">
        <v>72</v>
      </c>
      <c r="E137" s="213" t="s">
        <v>203</v>
      </c>
      <c r="F137" s="213" t="s">
        <v>602</v>
      </c>
      <c r="G137" s="200"/>
      <c r="H137" s="200"/>
      <c r="I137" s="203"/>
      <c r="J137" s="214">
        <f>BK137</f>
        <v>0</v>
      </c>
      <c r="K137" s="200"/>
      <c r="L137" s="205"/>
      <c r="M137" s="206"/>
      <c r="N137" s="207"/>
      <c r="O137" s="207"/>
      <c r="P137" s="208">
        <f>SUM(P138:P174)</f>
        <v>0</v>
      </c>
      <c r="Q137" s="207"/>
      <c r="R137" s="208">
        <f>SUM(R138:R174)</f>
        <v>0</v>
      </c>
      <c r="S137" s="207"/>
      <c r="T137" s="209">
        <f>SUM(T138:T174)</f>
        <v>0.15040000000000001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10" t="s">
        <v>77</v>
      </c>
      <c r="AT137" s="211" t="s">
        <v>72</v>
      </c>
      <c r="AU137" s="211" t="s">
        <v>77</v>
      </c>
      <c r="AY137" s="210" t="s">
        <v>142</v>
      </c>
      <c r="BK137" s="212">
        <f>SUM(BK138:BK174)</f>
        <v>0</v>
      </c>
    </row>
    <row r="138" s="2" customFormat="1" ht="33" customHeight="1">
      <c r="A138" s="41"/>
      <c r="B138" s="42"/>
      <c r="C138" s="215" t="s">
        <v>229</v>
      </c>
      <c r="D138" s="215" t="s">
        <v>144</v>
      </c>
      <c r="E138" s="216" t="s">
        <v>623</v>
      </c>
      <c r="F138" s="217" t="s">
        <v>624</v>
      </c>
      <c r="G138" s="218" t="s">
        <v>147</v>
      </c>
      <c r="H138" s="219">
        <v>25.5</v>
      </c>
      <c r="I138" s="220"/>
      <c r="J138" s="221">
        <f>ROUND(I138*H138,2)</f>
        <v>0</v>
      </c>
      <c r="K138" s="217" t="s">
        <v>148</v>
      </c>
      <c r="L138" s="47"/>
      <c r="M138" s="222" t="s">
        <v>19</v>
      </c>
      <c r="N138" s="223" t="s">
        <v>44</v>
      </c>
      <c r="O138" s="87"/>
      <c r="P138" s="224">
        <f>O138*H138</f>
        <v>0</v>
      </c>
      <c r="Q138" s="224">
        <v>0</v>
      </c>
      <c r="R138" s="224">
        <f>Q138*H138</f>
        <v>0</v>
      </c>
      <c r="S138" s="224">
        <v>0</v>
      </c>
      <c r="T138" s="225">
        <f>S138*H138</f>
        <v>0</v>
      </c>
      <c r="U138" s="41"/>
      <c r="V138" s="41"/>
      <c r="W138" s="41"/>
      <c r="X138" s="41"/>
      <c r="Y138" s="41"/>
      <c r="Z138" s="41"/>
      <c r="AA138" s="41"/>
      <c r="AB138" s="41"/>
      <c r="AC138" s="41"/>
      <c r="AD138" s="41"/>
      <c r="AE138" s="41"/>
      <c r="AR138" s="226" t="s">
        <v>149</v>
      </c>
      <c r="AT138" s="226" t="s">
        <v>144</v>
      </c>
      <c r="AU138" s="226" t="s">
        <v>81</v>
      </c>
      <c r="AY138" s="20" t="s">
        <v>142</v>
      </c>
      <c r="BE138" s="227">
        <f>IF(N138="základní",J138,0)</f>
        <v>0</v>
      </c>
      <c r="BF138" s="227">
        <f>IF(N138="snížená",J138,0)</f>
        <v>0</v>
      </c>
      <c r="BG138" s="227">
        <f>IF(N138="zákl. přenesená",J138,0)</f>
        <v>0</v>
      </c>
      <c r="BH138" s="227">
        <f>IF(N138="sníž. přenesená",J138,0)</f>
        <v>0</v>
      </c>
      <c r="BI138" s="227">
        <f>IF(N138="nulová",J138,0)</f>
        <v>0</v>
      </c>
      <c r="BJ138" s="20" t="s">
        <v>77</v>
      </c>
      <c r="BK138" s="227">
        <f>ROUND(I138*H138,2)</f>
        <v>0</v>
      </c>
      <c r="BL138" s="20" t="s">
        <v>149</v>
      </c>
      <c r="BM138" s="226" t="s">
        <v>1753</v>
      </c>
    </row>
    <row r="139" s="2" customFormat="1">
      <c r="A139" s="41"/>
      <c r="B139" s="42"/>
      <c r="C139" s="43"/>
      <c r="D139" s="228" t="s">
        <v>151</v>
      </c>
      <c r="E139" s="43"/>
      <c r="F139" s="229" t="s">
        <v>626</v>
      </c>
      <c r="G139" s="43"/>
      <c r="H139" s="43"/>
      <c r="I139" s="230"/>
      <c r="J139" s="43"/>
      <c r="K139" s="43"/>
      <c r="L139" s="47"/>
      <c r="M139" s="231"/>
      <c r="N139" s="232"/>
      <c r="O139" s="87"/>
      <c r="P139" s="87"/>
      <c r="Q139" s="87"/>
      <c r="R139" s="87"/>
      <c r="S139" s="87"/>
      <c r="T139" s="88"/>
      <c r="U139" s="41"/>
      <c r="V139" s="41"/>
      <c r="W139" s="41"/>
      <c r="X139" s="41"/>
      <c r="Y139" s="41"/>
      <c r="Z139" s="41"/>
      <c r="AA139" s="41"/>
      <c r="AB139" s="41"/>
      <c r="AC139" s="41"/>
      <c r="AD139" s="41"/>
      <c r="AE139" s="41"/>
      <c r="AT139" s="20" t="s">
        <v>151</v>
      </c>
      <c r="AU139" s="20" t="s">
        <v>81</v>
      </c>
    </row>
    <row r="140" s="2" customFormat="1">
      <c r="A140" s="41"/>
      <c r="B140" s="42"/>
      <c r="C140" s="43"/>
      <c r="D140" s="233" t="s">
        <v>153</v>
      </c>
      <c r="E140" s="43"/>
      <c r="F140" s="234" t="s">
        <v>627</v>
      </c>
      <c r="G140" s="43"/>
      <c r="H140" s="43"/>
      <c r="I140" s="230"/>
      <c r="J140" s="43"/>
      <c r="K140" s="43"/>
      <c r="L140" s="47"/>
      <c r="M140" s="231"/>
      <c r="N140" s="232"/>
      <c r="O140" s="87"/>
      <c r="P140" s="87"/>
      <c r="Q140" s="87"/>
      <c r="R140" s="87"/>
      <c r="S140" s="87"/>
      <c r="T140" s="88"/>
      <c r="U140" s="41"/>
      <c r="V140" s="41"/>
      <c r="W140" s="41"/>
      <c r="X140" s="41"/>
      <c r="Y140" s="41"/>
      <c r="Z140" s="41"/>
      <c r="AA140" s="41"/>
      <c r="AB140" s="41"/>
      <c r="AC140" s="41"/>
      <c r="AD140" s="41"/>
      <c r="AE140" s="41"/>
      <c r="AT140" s="20" t="s">
        <v>153</v>
      </c>
      <c r="AU140" s="20" t="s">
        <v>81</v>
      </c>
    </row>
    <row r="141" s="14" customFormat="1">
      <c r="A141" s="14"/>
      <c r="B141" s="245"/>
      <c r="C141" s="246"/>
      <c r="D141" s="228" t="s">
        <v>173</v>
      </c>
      <c r="E141" s="247" t="s">
        <v>19</v>
      </c>
      <c r="F141" s="248" t="s">
        <v>1754</v>
      </c>
      <c r="G141" s="246"/>
      <c r="H141" s="249">
        <v>25.5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173</v>
      </c>
      <c r="AU141" s="255" t="s">
        <v>81</v>
      </c>
      <c r="AV141" s="14" t="s">
        <v>81</v>
      </c>
      <c r="AW141" s="14" t="s">
        <v>34</v>
      </c>
      <c r="AX141" s="14" t="s">
        <v>73</v>
      </c>
      <c r="AY141" s="255" t="s">
        <v>142</v>
      </c>
    </row>
    <row r="142" s="15" customFormat="1">
      <c r="A142" s="15"/>
      <c r="B142" s="256"/>
      <c r="C142" s="257"/>
      <c r="D142" s="228" t="s">
        <v>173</v>
      </c>
      <c r="E142" s="258" t="s">
        <v>19</v>
      </c>
      <c r="F142" s="259" t="s">
        <v>178</v>
      </c>
      <c r="G142" s="257"/>
      <c r="H142" s="260">
        <v>25.5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173</v>
      </c>
      <c r="AU142" s="266" t="s">
        <v>81</v>
      </c>
      <c r="AV142" s="15" t="s">
        <v>149</v>
      </c>
      <c r="AW142" s="15" t="s">
        <v>34</v>
      </c>
      <c r="AX142" s="15" t="s">
        <v>77</v>
      </c>
      <c r="AY142" s="266" t="s">
        <v>142</v>
      </c>
    </row>
    <row r="143" s="2" customFormat="1" ht="37.8" customHeight="1">
      <c r="A143" s="41"/>
      <c r="B143" s="42"/>
      <c r="C143" s="215" t="s">
        <v>235</v>
      </c>
      <c r="D143" s="215" t="s">
        <v>144</v>
      </c>
      <c r="E143" s="216" t="s">
        <v>632</v>
      </c>
      <c r="F143" s="217" t="s">
        <v>633</v>
      </c>
      <c r="G143" s="218" t="s">
        <v>147</v>
      </c>
      <c r="H143" s="219">
        <v>765</v>
      </c>
      <c r="I143" s="220"/>
      <c r="J143" s="221">
        <f>ROUND(I143*H143,2)</f>
        <v>0</v>
      </c>
      <c r="K143" s="217" t="s">
        <v>148</v>
      </c>
      <c r="L143" s="47"/>
      <c r="M143" s="222" t="s">
        <v>19</v>
      </c>
      <c r="N143" s="223" t="s">
        <v>44</v>
      </c>
      <c r="O143" s="87"/>
      <c r="P143" s="224">
        <f>O143*H143</f>
        <v>0</v>
      </c>
      <c r="Q143" s="224">
        <v>0</v>
      </c>
      <c r="R143" s="224">
        <f>Q143*H143</f>
        <v>0</v>
      </c>
      <c r="S143" s="224">
        <v>0</v>
      </c>
      <c r="T143" s="225">
        <f>S143*H143</f>
        <v>0</v>
      </c>
      <c r="U143" s="41"/>
      <c r="V143" s="41"/>
      <c r="W143" s="41"/>
      <c r="X143" s="41"/>
      <c r="Y143" s="41"/>
      <c r="Z143" s="41"/>
      <c r="AA143" s="41"/>
      <c r="AB143" s="41"/>
      <c r="AC143" s="41"/>
      <c r="AD143" s="41"/>
      <c r="AE143" s="41"/>
      <c r="AR143" s="226" t="s">
        <v>149</v>
      </c>
      <c r="AT143" s="226" t="s">
        <v>144</v>
      </c>
      <c r="AU143" s="226" t="s">
        <v>81</v>
      </c>
      <c r="AY143" s="20" t="s">
        <v>142</v>
      </c>
      <c r="BE143" s="227">
        <f>IF(N143="základní",J143,0)</f>
        <v>0</v>
      </c>
      <c r="BF143" s="227">
        <f>IF(N143="snížená",J143,0)</f>
        <v>0</v>
      </c>
      <c r="BG143" s="227">
        <f>IF(N143="zákl. přenesená",J143,0)</f>
        <v>0</v>
      </c>
      <c r="BH143" s="227">
        <f>IF(N143="sníž. přenesená",J143,0)</f>
        <v>0</v>
      </c>
      <c r="BI143" s="227">
        <f>IF(N143="nulová",J143,0)</f>
        <v>0</v>
      </c>
      <c r="BJ143" s="20" t="s">
        <v>77</v>
      </c>
      <c r="BK143" s="227">
        <f>ROUND(I143*H143,2)</f>
        <v>0</v>
      </c>
      <c r="BL143" s="20" t="s">
        <v>149</v>
      </c>
      <c r="BM143" s="226" t="s">
        <v>1755</v>
      </c>
    </row>
    <row r="144" s="2" customFormat="1">
      <c r="A144" s="41"/>
      <c r="B144" s="42"/>
      <c r="C144" s="43"/>
      <c r="D144" s="228" t="s">
        <v>151</v>
      </c>
      <c r="E144" s="43"/>
      <c r="F144" s="229" t="s">
        <v>635</v>
      </c>
      <c r="G144" s="43"/>
      <c r="H144" s="43"/>
      <c r="I144" s="230"/>
      <c r="J144" s="43"/>
      <c r="K144" s="43"/>
      <c r="L144" s="47"/>
      <c r="M144" s="231"/>
      <c r="N144" s="232"/>
      <c r="O144" s="87"/>
      <c r="P144" s="87"/>
      <c r="Q144" s="87"/>
      <c r="R144" s="87"/>
      <c r="S144" s="87"/>
      <c r="T144" s="88"/>
      <c r="U144" s="41"/>
      <c r="V144" s="41"/>
      <c r="W144" s="41"/>
      <c r="X144" s="41"/>
      <c r="Y144" s="41"/>
      <c r="Z144" s="41"/>
      <c r="AA144" s="41"/>
      <c r="AB144" s="41"/>
      <c r="AC144" s="41"/>
      <c r="AD144" s="41"/>
      <c r="AE144" s="41"/>
      <c r="AT144" s="20" t="s">
        <v>151</v>
      </c>
      <c r="AU144" s="20" t="s">
        <v>81</v>
      </c>
    </row>
    <row r="145" s="2" customFormat="1">
      <c r="A145" s="41"/>
      <c r="B145" s="42"/>
      <c r="C145" s="43"/>
      <c r="D145" s="233" t="s">
        <v>153</v>
      </c>
      <c r="E145" s="43"/>
      <c r="F145" s="234" t="s">
        <v>636</v>
      </c>
      <c r="G145" s="43"/>
      <c r="H145" s="43"/>
      <c r="I145" s="230"/>
      <c r="J145" s="43"/>
      <c r="K145" s="43"/>
      <c r="L145" s="47"/>
      <c r="M145" s="231"/>
      <c r="N145" s="232"/>
      <c r="O145" s="87"/>
      <c r="P145" s="87"/>
      <c r="Q145" s="87"/>
      <c r="R145" s="87"/>
      <c r="S145" s="87"/>
      <c r="T145" s="88"/>
      <c r="U145" s="41"/>
      <c r="V145" s="41"/>
      <c r="W145" s="41"/>
      <c r="X145" s="41"/>
      <c r="Y145" s="41"/>
      <c r="Z145" s="41"/>
      <c r="AA145" s="41"/>
      <c r="AB145" s="41"/>
      <c r="AC145" s="41"/>
      <c r="AD145" s="41"/>
      <c r="AE145" s="41"/>
      <c r="AT145" s="20" t="s">
        <v>153</v>
      </c>
      <c r="AU145" s="20" t="s">
        <v>81</v>
      </c>
    </row>
    <row r="146" s="14" customFormat="1">
      <c r="A146" s="14"/>
      <c r="B146" s="245"/>
      <c r="C146" s="246"/>
      <c r="D146" s="228" t="s">
        <v>173</v>
      </c>
      <c r="E146" s="246"/>
      <c r="F146" s="248" t="s">
        <v>1756</v>
      </c>
      <c r="G146" s="246"/>
      <c r="H146" s="249">
        <v>765</v>
      </c>
      <c r="I146" s="250"/>
      <c r="J146" s="246"/>
      <c r="K146" s="246"/>
      <c r="L146" s="251"/>
      <c r="M146" s="252"/>
      <c r="N146" s="253"/>
      <c r="O146" s="253"/>
      <c r="P146" s="253"/>
      <c r="Q146" s="253"/>
      <c r="R146" s="253"/>
      <c r="S146" s="253"/>
      <c r="T146" s="254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5" t="s">
        <v>173</v>
      </c>
      <c r="AU146" s="255" t="s">
        <v>81</v>
      </c>
      <c r="AV146" s="14" t="s">
        <v>81</v>
      </c>
      <c r="AW146" s="14" t="s">
        <v>4</v>
      </c>
      <c r="AX146" s="14" t="s">
        <v>77</v>
      </c>
      <c r="AY146" s="255" t="s">
        <v>142</v>
      </c>
    </row>
    <row r="147" s="2" customFormat="1" ht="44.25" customHeight="1">
      <c r="A147" s="41"/>
      <c r="B147" s="42"/>
      <c r="C147" s="215" t="s">
        <v>241</v>
      </c>
      <c r="D147" s="215" t="s">
        <v>144</v>
      </c>
      <c r="E147" s="216" t="s">
        <v>1757</v>
      </c>
      <c r="F147" s="217" t="s">
        <v>1758</v>
      </c>
      <c r="G147" s="218" t="s">
        <v>641</v>
      </c>
      <c r="H147" s="219">
        <v>1</v>
      </c>
      <c r="I147" s="220"/>
      <c r="J147" s="221">
        <f>ROUND(I147*H147,2)</f>
        <v>0</v>
      </c>
      <c r="K147" s="217" t="s">
        <v>148</v>
      </c>
      <c r="L147" s="47"/>
      <c r="M147" s="222" t="s">
        <v>19</v>
      </c>
      <c r="N147" s="223" t="s">
        <v>44</v>
      </c>
      <c r="O147" s="87"/>
      <c r="P147" s="224">
        <f>O147*H147</f>
        <v>0</v>
      </c>
      <c r="Q147" s="224">
        <v>0</v>
      </c>
      <c r="R147" s="224">
        <f>Q147*H147</f>
        <v>0</v>
      </c>
      <c r="S147" s="224">
        <v>0</v>
      </c>
      <c r="T147" s="225">
        <f>S147*H147</f>
        <v>0</v>
      </c>
      <c r="U147" s="41"/>
      <c r="V147" s="41"/>
      <c r="W147" s="41"/>
      <c r="X147" s="41"/>
      <c r="Y147" s="41"/>
      <c r="Z147" s="41"/>
      <c r="AA147" s="41"/>
      <c r="AB147" s="41"/>
      <c r="AC147" s="41"/>
      <c r="AD147" s="41"/>
      <c r="AE147" s="41"/>
      <c r="AR147" s="226" t="s">
        <v>149</v>
      </c>
      <c r="AT147" s="226" t="s">
        <v>144</v>
      </c>
      <c r="AU147" s="226" t="s">
        <v>81</v>
      </c>
      <c r="AY147" s="20" t="s">
        <v>142</v>
      </c>
      <c r="BE147" s="227">
        <f>IF(N147="základní",J147,0)</f>
        <v>0</v>
      </c>
      <c r="BF147" s="227">
        <f>IF(N147="snížená",J147,0)</f>
        <v>0</v>
      </c>
      <c r="BG147" s="227">
        <f>IF(N147="zákl. přenesená",J147,0)</f>
        <v>0</v>
      </c>
      <c r="BH147" s="227">
        <f>IF(N147="sníž. přenesená",J147,0)</f>
        <v>0</v>
      </c>
      <c r="BI147" s="227">
        <f>IF(N147="nulová",J147,0)</f>
        <v>0</v>
      </c>
      <c r="BJ147" s="20" t="s">
        <v>77</v>
      </c>
      <c r="BK147" s="227">
        <f>ROUND(I147*H147,2)</f>
        <v>0</v>
      </c>
      <c r="BL147" s="20" t="s">
        <v>149</v>
      </c>
      <c r="BM147" s="226" t="s">
        <v>1759</v>
      </c>
    </row>
    <row r="148" s="2" customFormat="1">
      <c r="A148" s="41"/>
      <c r="B148" s="42"/>
      <c r="C148" s="43"/>
      <c r="D148" s="228" t="s">
        <v>151</v>
      </c>
      <c r="E148" s="43"/>
      <c r="F148" s="229" t="s">
        <v>1760</v>
      </c>
      <c r="G148" s="43"/>
      <c r="H148" s="43"/>
      <c r="I148" s="230"/>
      <c r="J148" s="43"/>
      <c r="K148" s="43"/>
      <c r="L148" s="47"/>
      <c r="M148" s="231"/>
      <c r="N148" s="232"/>
      <c r="O148" s="87"/>
      <c r="P148" s="87"/>
      <c r="Q148" s="87"/>
      <c r="R148" s="87"/>
      <c r="S148" s="87"/>
      <c r="T148" s="88"/>
      <c r="U148" s="41"/>
      <c r="V148" s="41"/>
      <c r="W148" s="41"/>
      <c r="X148" s="41"/>
      <c r="Y148" s="41"/>
      <c r="Z148" s="41"/>
      <c r="AA148" s="41"/>
      <c r="AB148" s="41"/>
      <c r="AC148" s="41"/>
      <c r="AD148" s="41"/>
      <c r="AE148" s="41"/>
      <c r="AT148" s="20" t="s">
        <v>151</v>
      </c>
      <c r="AU148" s="20" t="s">
        <v>81</v>
      </c>
    </row>
    <row r="149" s="2" customFormat="1">
      <c r="A149" s="41"/>
      <c r="B149" s="42"/>
      <c r="C149" s="43"/>
      <c r="D149" s="233" t="s">
        <v>153</v>
      </c>
      <c r="E149" s="43"/>
      <c r="F149" s="234" t="s">
        <v>1761</v>
      </c>
      <c r="G149" s="43"/>
      <c r="H149" s="43"/>
      <c r="I149" s="230"/>
      <c r="J149" s="43"/>
      <c r="K149" s="43"/>
      <c r="L149" s="47"/>
      <c r="M149" s="231"/>
      <c r="N149" s="232"/>
      <c r="O149" s="87"/>
      <c r="P149" s="87"/>
      <c r="Q149" s="87"/>
      <c r="R149" s="87"/>
      <c r="S149" s="87"/>
      <c r="T149" s="88"/>
      <c r="U149" s="41"/>
      <c r="V149" s="41"/>
      <c r="W149" s="41"/>
      <c r="X149" s="41"/>
      <c r="Y149" s="41"/>
      <c r="Z149" s="41"/>
      <c r="AA149" s="41"/>
      <c r="AB149" s="41"/>
      <c r="AC149" s="41"/>
      <c r="AD149" s="41"/>
      <c r="AE149" s="41"/>
      <c r="AT149" s="20" t="s">
        <v>153</v>
      </c>
      <c r="AU149" s="20" t="s">
        <v>81</v>
      </c>
    </row>
    <row r="150" s="2" customFormat="1" ht="33" customHeight="1">
      <c r="A150" s="41"/>
      <c r="B150" s="42"/>
      <c r="C150" s="215" t="s">
        <v>249</v>
      </c>
      <c r="D150" s="215" t="s">
        <v>144</v>
      </c>
      <c r="E150" s="216" t="s">
        <v>646</v>
      </c>
      <c r="F150" s="217" t="s">
        <v>647</v>
      </c>
      <c r="G150" s="218" t="s">
        <v>147</v>
      </c>
      <c r="H150" s="219">
        <v>25.5</v>
      </c>
      <c r="I150" s="220"/>
      <c r="J150" s="221">
        <f>ROUND(I150*H150,2)</f>
        <v>0</v>
      </c>
      <c r="K150" s="217" t="s">
        <v>148</v>
      </c>
      <c r="L150" s="47"/>
      <c r="M150" s="222" t="s">
        <v>19</v>
      </c>
      <c r="N150" s="223" t="s">
        <v>44</v>
      </c>
      <c r="O150" s="87"/>
      <c r="P150" s="224">
        <f>O150*H150</f>
        <v>0</v>
      </c>
      <c r="Q150" s="224">
        <v>0</v>
      </c>
      <c r="R150" s="224">
        <f>Q150*H150</f>
        <v>0</v>
      </c>
      <c r="S150" s="224">
        <v>0</v>
      </c>
      <c r="T150" s="225">
        <f>S150*H150</f>
        <v>0</v>
      </c>
      <c r="U150" s="41"/>
      <c r="V150" s="41"/>
      <c r="W150" s="41"/>
      <c r="X150" s="41"/>
      <c r="Y150" s="41"/>
      <c r="Z150" s="41"/>
      <c r="AA150" s="41"/>
      <c r="AB150" s="41"/>
      <c r="AC150" s="41"/>
      <c r="AD150" s="41"/>
      <c r="AE150" s="41"/>
      <c r="AR150" s="226" t="s">
        <v>149</v>
      </c>
      <c r="AT150" s="226" t="s">
        <v>144</v>
      </c>
      <c r="AU150" s="226" t="s">
        <v>81</v>
      </c>
      <c r="AY150" s="20" t="s">
        <v>142</v>
      </c>
      <c r="BE150" s="227">
        <f>IF(N150="základní",J150,0)</f>
        <v>0</v>
      </c>
      <c r="BF150" s="227">
        <f>IF(N150="snížená",J150,0)</f>
        <v>0</v>
      </c>
      <c r="BG150" s="227">
        <f>IF(N150="zákl. přenesená",J150,0)</f>
        <v>0</v>
      </c>
      <c r="BH150" s="227">
        <f>IF(N150="sníž. přenesená",J150,0)</f>
        <v>0</v>
      </c>
      <c r="BI150" s="227">
        <f>IF(N150="nulová",J150,0)</f>
        <v>0</v>
      </c>
      <c r="BJ150" s="20" t="s">
        <v>77</v>
      </c>
      <c r="BK150" s="227">
        <f>ROUND(I150*H150,2)</f>
        <v>0</v>
      </c>
      <c r="BL150" s="20" t="s">
        <v>149</v>
      </c>
      <c r="BM150" s="226" t="s">
        <v>1762</v>
      </c>
    </row>
    <row r="151" s="2" customFormat="1">
      <c r="A151" s="41"/>
      <c r="B151" s="42"/>
      <c r="C151" s="43"/>
      <c r="D151" s="228" t="s">
        <v>151</v>
      </c>
      <c r="E151" s="43"/>
      <c r="F151" s="229" t="s">
        <v>649</v>
      </c>
      <c r="G151" s="43"/>
      <c r="H151" s="43"/>
      <c r="I151" s="230"/>
      <c r="J151" s="43"/>
      <c r="K151" s="43"/>
      <c r="L151" s="47"/>
      <c r="M151" s="231"/>
      <c r="N151" s="232"/>
      <c r="O151" s="87"/>
      <c r="P151" s="87"/>
      <c r="Q151" s="87"/>
      <c r="R151" s="87"/>
      <c r="S151" s="87"/>
      <c r="T151" s="88"/>
      <c r="U151" s="41"/>
      <c r="V151" s="41"/>
      <c r="W151" s="41"/>
      <c r="X151" s="41"/>
      <c r="Y151" s="41"/>
      <c r="Z151" s="41"/>
      <c r="AA151" s="41"/>
      <c r="AB151" s="41"/>
      <c r="AC151" s="41"/>
      <c r="AD151" s="41"/>
      <c r="AE151" s="41"/>
      <c r="AT151" s="20" t="s">
        <v>151</v>
      </c>
      <c r="AU151" s="20" t="s">
        <v>81</v>
      </c>
    </row>
    <row r="152" s="2" customFormat="1">
      <c r="A152" s="41"/>
      <c r="B152" s="42"/>
      <c r="C152" s="43"/>
      <c r="D152" s="233" t="s">
        <v>153</v>
      </c>
      <c r="E152" s="43"/>
      <c r="F152" s="234" t="s">
        <v>650</v>
      </c>
      <c r="G152" s="43"/>
      <c r="H152" s="43"/>
      <c r="I152" s="230"/>
      <c r="J152" s="43"/>
      <c r="K152" s="43"/>
      <c r="L152" s="47"/>
      <c r="M152" s="231"/>
      <c r="N152" s="232"/>
      <c r="O152" s="87"/>
      <c r="P152" s="87"/>
      <c r="Q152" s="87"/>
      <c r="R152" s="87"/>
      <c r="S152" s="87"/>
      <c r="T152" s="88"/>
      <c r="U152" s="41"/>
      <c r="V152" s="41"/>
      <c r="W152" s="41"/>
      <c r="X152" s="41"/>
      <c r="Y152" s="41"/>
      <c r="Z152" s="41"/>
      <c r="AA152" s="41"/>
      <c r="AB152" s="41"/>
      <c r="AC152" s="41"/>
      <c r="AD152" s="41"/>
      <c r="AE152" s="41"/>
      <c r="AT152" s="20" t="s">
        <v>153</v>
      </c>
      <c r="AU152" s="20" t="s">
        <v>81</v>
      </c>
    </row>
    <row r="153" s="2" customFormat="1" ht="16.5" customHeight="1">
      <c r="A153" s="41"/>
      <c r="B153" s="42"/>
      <c r="C153" s="215" t="s">
        <v>257</v>
      </c>
      <c r="D153" s="215" t="s">
        <v>144</v>
      </c>
      <c r="E153" s="216" t="s">
        <v>652</v>
      </c>
      <c r="F153" s="217" t="s">
        <v>653</v>
      </c>
      <c r="G153" s="218" t="s">
        <v>147</v>
      </c>
      <c r="H153" s="219">
        <v>25.5</v>
      </c>
      <c r="I153" s="220"/>
      <c r="J153" s="221">
        <f>ROUND(I153*H153,2)</f>
        <v>0</v>
      </c>
      <c r="K153" s="217" t="s">
        <v>148</v>
      </c>
      <c r="L153" s="47"/>
      <c r="M153" s="222" t="s">
        <v>19</v>
      </c>
      <c r="N153" s="223" t="s">
        <v>44</v>
      </c>
      <c r="O153" s="87"/>
      <c r="P153" s="224">
        <f>O153*H153</f>
        <v>0</v>
      </c>
      <c r="Q153" s="224">
        <v>0</v>
      </c>
      <c r="R153" s="224">
        <f>Q153*H153</f>
        <v>0</v>
      </c>
      <c r="S153" s="224">
        <v>0</v>
      </c>
      <c r="T153" s="225">
        <f>S153*H153</f>
        <v>0</v>
      </c>
      <c r="U153" s="41"/>
      <c r="V153" s="41"/>
      <c r="W153" s="41"/>
      <c r="X153" s="41"/>
      <c r="Y153" s="41"/>
      <c r="Z153" s="41"/>
      <c r="AA153" s="41"/>
      <c r="AB153" s="41"/>
      <c r="AC153" s="41"/>
      <c r="AD153" s="41"/>
      <c r="AE153" s="41"/>
      <c r="AR153" s="226" t="s">
        <v>149</v>
      </c>
      <c r="AT153" s="226" t="s">
        <v>144</v>
      </c>
      <c r="AU153" s="226" t="s">
        <v>81</v>
      </c>
      <c r="AY153" s="20" t="s">
        <v>142</v>
      </c>
      <c r="BE153" s="227">
        <f>IF(N153="základní",J153,0)</f>
        <v>0</v>
      </c>
      <c r="BF153" s="227">
        <f>IF(N153="snížená",J153,0)</f>
        <v>0</v>
      </c>
      <c r="BG153" s="227">
        <f>IF(N153="zákl. přenesená",J153,0)</f>
        <v>0</v>
      </c>
      <c r="BH153" s="227">
        <f>IF(N153="sníž. přenesená",J153,0)</f>
        <v>0</v>
      </c>
      <c r="BI153" s="227">
        <f>IF(N153="nulová",J153,0)</f>
        <v>0</v>
      </c>
      <c r="BJ153" s="20" t="s">
        <v>77</v>
      </c>
      <c r="BK153" s="227">
        <f>ROUND(I153*H153,2)</f>
        <v>0</v>
      </c>
      <c r="BL153" s="20" t="s">
        <v>149</v>
      </c>
      <c r="BM153" s="226" t="s">
        <v>1763</v>
      </c>
    </row>
    <row r="154" s="2" customFormat="1">
      <c r="A154" s="41"/>
      <c r="B154" s="42"/>
      <c r="C154" s="43"/>
      <c r="D154" s="228" t="s">
        <v>151</v>
      </c>
      <c r="E154" s="43"/>
      <c r="F154" s="229" t="s">
        <v>655</v>
      </c>
      <c r="G154" s="43"/>
      <c r="H154" s="43"/>
      <c r="I154" s="230"/>
      <c r="J154" s="43"/>
      <c r="K154" s="43"/>
      <c r="L154" s="47"/>
      <c r="M154" s="231"/>
      <c r="N154" s="232"/>
      <c r="O154" s="87"/>
      <c r="P154" s="87"/>
      <c r="Q154" s="87"/>
      <c r="R154" s="87"/>
      <c r="S154" s="87"/>
      <c r="T154" s="88"/>
      <c r="U154" s="41"/>
      <c r="V154" s="41"/>
      <c r="W154" s="41"/>
      <c r="X154" s="41"/>
      <c r="Y154" s="41"/>
      <c r="Z154" s="41"/>
      <c r="AA154" s="41"/>
      <c r="AB154" s="41"/>
      <c r="AC154" s="41"/>
      <c r="AD154" s="41"/>
      <c r="AE154" s="41"/>
      <c r="AT154" s="20" t="s">
        <v>151</v>
      </c>
      <c r="AU154" s="20" t="s">
        <v>81</v>
      </c>
    </row>
    <row r="155" s="2" customFormat="1">
      <c r="A155" s="41"/>
      <c r="B155" s="42"/>
      <c r="C155" s="43"/>
      <c r="D155" s="233" t="s">
        <v>153</v>
      </c>
      <c r="E155" s="43"/>
      <c r="F155" s="234" t="s">
        <v>656</v>
      </c>
      <c r="G155" s="43"/>
      <c r="H155" s="43"/>
      <c r="I155" s="230"/>
      <c r="J155" s="43"/>
      <c r="K155" s="43"/>
      <c r="L155" s="47"/>
      <c r="M155" s="231"/>
      <c r="N155" s="232"/>
      <c r="O155" s="87"/>
      <c r="P155" s="87"/>
      <c r="Q155" s="87"/>
      <c r="R155" s="87"/>
      <c r="S155" s="87"/>
      <c r="T155" s="88"/>
      <c r="U155" s="41"/>
      <c r="V155" s="41"/>
      <c r="W155" s="41"/>
      <c r="X155" s="41"/>
      <c r="Y155" s="41"/>
      <c r="Z155" s="41"/>
      <c r="AA155" s="41"/>
      <c r="AB155" s="41"/>
      <c r="AC155" s="41"/>
      <c r="AD155" s="41"/>
      <c r="AE155" s="41"/>
      <c r="AT155" s="20" t="s">
        <v>153</v>
      </c>
      <c r="AU155" s="20" t="s">
        <v>81</v>
      </c>
    </row>
    <row r="156" s="2" customFormat="1" ht="16.5" customHeight="1">
      <c r="A156" s="41"/>
      <c r="B156" s="42"/>
      <c r="C156" s="215" t="s">
        <v>264</v>
      </c>
      <c r="D156" s="215" t="s">
        <v>144</v>
      </c>
      <c r="E156" s="216" t="s">
        <v>658</v>
      </c>
      <c r="F156" s="217" t="s">
        <v>659</v>
      </c>
      <c r="G156" s="218" t="s">
        <v>147</v>
      </c>
      <c r="H156" s="219">
        <v>765</v>
      </c>
      <c r="I156" s="220"/>
      <c r="J156" s="221">
        <f>ROUND(I156*H156,2)</f>
        <v>0</v>
      </c>
      <c r="K156" s="217" t="s">
        <v>148</v>
      </c>
      <c r="L156" s="47"/>
      <c r="M156" s="222" t="s">
        <v>19</v>
      </c>
      <c r="N156" s="223" t="s">
        <v>44</v>
      </c>
      <c r="O156" s="87"/>
      <c r="P156" s="224">
        <f>O156*H156</f>
        <v>0</v>
      </c>
      <c r="Q156" s="224">
        <v>0</v>
      </c>
      <c r="R156" s="224">
        <f>Q156*H156</f>
        <v>0</v>
      </c>
      <c r="S156" s="224">
        <v>0</v>
      </c>
      <c r="T156" s="225">
        <f>S156*H156</f>
        <v>0</v>
      </c>
      <c r="U156" s="41"/>
      <c r="V156" s="41"/>
      <c r="W156" s="41"/>
      <c r="X156" s="41"/>
      <c r="Y156" s="41"/>
      <c r="Z156" s="41"/>
      <c r="AA156" s="41"/>
      <c r="AB156" s="41"/>
      <c r="AC156" s="41"/>
      <c r="AD156" s="41"/>
      <c r="AE156" s="41"/>
      <c r="AR156" s="226" t="s">
        <v>149</v>
      </c>
      <c r="AT156" s="226" t="s">
        <v>144</v>
      </c>
      <c r="AU156" s="226" t="s">
        <v>81</v>
      </c>
      <c r="AY156" s="20" t="s">
        <v>142</v>
      </c>
      <c r="BE156" s="227">
        <f>IF(N156="základní",J156,0)</f>
        <v>0</v>
      </c>
      <c r="BF156" s="227">
        <f>IF(N156="snížená",J156,0)</f>
        <v>0</v>
      </c>
      <c r="BG156" s="227">
        <f>IF(N156="zákl. přenesená",J156,0)</f>
        <v>0</v>
      </c>
      <c r="BH156" s="227">
        <f>IF(N156="sníž. přenesená",J156,0)</f>
        <v>0</v>
      </c>
      <c r="BI156" s="227">
        <f>IF(N156="nulová",J156,0)</f>
        <v>0</v>
      </c>
      <c r="BJ156" s="20" t="s">
        <v>77</v>
      </c>
      <c r="BK156" s="227">
        <f>ROUND(I156*H156,2)</f>
        <v>0</v>
      </c>
      <c r="BL156" s="20" t="s">
        <v>149</v>
      </c>
      <c r="BM156" s="226" t="s">
        <v>1764</v>
      </c>
    </row>
    <row r="157" s="2" customFormat="1">
      <c r="A157" s="41"/>
      <c r="B157" s="42"/>
      <c r="C157" s="43"/>
      <c r="D157" s="228" t="s">
        <v>151</v>
      </c>
      <c r="E157" s="43"/>
      <c r="F157" s="229" t="s">
        <v>661</v>
      </c>
      <c r="G157" s="43"/>
      <c r="H157" s="43"/>
      <c r="I157" s="230"/>
      <c r="J157" s="43"/>
      <c r="K157" s="43"/>
      <c r="L157" s="47"/>
      <c r="M157" s="231"/>
      <c r="N157" s="232"/>
      <c r="O157" s="87"/>
      <c r="P157" s="87"/>
      <c r="Q157" s="87"/>
      <c r="R157" s="87"/>
      <c r="S157" s="87"/>
      <c r="T157" s="88"/>
      <c r="U157" s="41"/>
      <c r="V157" s="41"/>
      <c r="W157" s="41"/>
      <c r="X157" s="41"/>
      <c r="Y157" s="41"/>
      <c r="Z157" s="41"/>
      <c r="AA157" s="41"/>
      <c r="AB157" s="41"/>
      <c r="AC157" s="41"/>
      <c r="AD157" s="41"/>
      <c r="AE157" s="41"/>
      <c r="AT157" s="20" t="s">
        <v>151</v>
      </c>
      <c r="AU157" s="20" t="s">
        <v>81</v>
      </c>
    </row>
    <row r="158" s="2" customFormat="1">
      <c r="A158" s="41"/>
      <c r="B158" s="42"/>
      <c r="C158" s="43"/>
      <c r="D158" s="233" t="s">
        <v>153</v>
      </c>
      <c r="E158" s="43"/>
      <c r="F158" s="234" t="s">
        <v>662</v>
      </c>
      <c r="G158" s="43"/>
      <c r="H158" s="43"/>
      <c r="I158" s="230"/>
      <c r="J158" s="43"/>
      <c r="K158" s="43"/>
      <c r="L158" s="47"/>
      <c r="M158" s="231"/>
      <c r="N158" s="232"/>
      <c r="O158" s="87"/>
      <c r="P158" s="87"/>
      <c r="Q158" s="87"/>
      <c r="R158" s="87"/>
      <c r="S158" s="87"/>
      <c r="T158" s="88"/>
      <c r="U158" s="41"/>
      <c r="V158" s="41"/>
      <c r="W158" s="41"/>
      <c r="X158" s="41"/>
      <c r="Y158" s="41"/>
      <c r="Z158" s="41"/>
      <c r="AA158" s="41"/>
      <c r="AB158" s="41"/>
      <c r="AC158" s="41"/>
      <c r="AD158" s="41"/>
      <c r="AE158" s="41"/>
      <c r="AT158" s="20" t="s">
        <v>153</v>
      </c>
      <c r="AU158" s="20" t="s">
        <v>81</v>
      </c>
    </row>
    <row r="159" s="14" customFormat="1">
      <c r="A159" s="14"/>
      <c r="B159" s="245"/>
      <c r="C159" s="246"/>
      <c r="D159" s="228" t="s">
        <v>173</v>
      </c>
      <c r="E159" s="246"/>
      <c r="F159" s="248" t="s">
        <v>1756</v>
      </c>
      <c r="G159" s="246"/>
      <c r="H159" s="249">
        <v>765</v>
      </c>
      <c r="I159" s="250"/>
      <c r="J159" s="246"/>
      <c r="K159" s="246"/>
      <c r="L159" s="251"/>
      <c r="M159" s="252"/>
      <c r="N159" s="253"/>
      <c r="O159" s="253"/>
      <c r="P159" s="253"/>
      <c r="Q159" s="253"/>
      <c r="R159" s="253"/>
      <c r="S159" s="253"/>
      <c r="T159" s="254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5" t="s">
        <v>173</v>
      </c>
      <c r="AU159" s="255" t="s">
        <v>81</v>
      </c>
      <c r="AV159" s="14" t="s">
        <v>81</v>
      </c>
      <c r="AW159" s="14" t="s">
        <v>4</v>
      </c>
      <c r="AX159" s="14" t="s">
        <v>77</v>
      </c>
      <c r="AY159" s="255" t="s">
        <v>142</v>
      </c>
    </row>
    <row r="160" s="2" customFormat="1" ht="21.75" customHeight="1">
      <c r="A160" s="41"/>
      <c r="B160" s="42"/>
      <c r="C160" s="215" t="s">
        <v>273</v>
      </c>
      <c r="D160" s="215" t="s">
        <v>144</v>
      </c>
      <c r="E160" s="216" t="s">
        <v>664</v>
      </c>
      <c r="F160" s="217" t="s">
        <v>665</v>
      </c>
      <c r="G160" s="218" t="s">
        <v>147</v>
      </c>
      <c r="H160" s="219">
        <v>25.5</v>
      </c>
      <c r="I160" s="220"/>
      <c r="J160" s="221">
        <f>ROUND(I160*H160,2)</f>
        <v>0</v>
      </c>
      <c r="K160" s="217" t="s">
        <v>148</v>
      </c>
      <c r="L160" s="47"/>
      <c r="M160" s="222" t="s">
        <v>19</v>
      </c>
      <c r="N160" s="223" t="s">
        <v>44</v>
      </c>
      <c r="O160" s="87"/>
      <c r="P160" s="224">
        <f>O160*H160</f>
        <v>0</v>
      </c>
      <c r="Q160" s="224">
        <v>0</v>
      </c>
      <c r="R160" s="224">
        <f>Q160*H160</f>
        <v>0</v>
      </c>
      <c r="S160" s="224">
        <v>0</v>
      </c>
      <c r="T160" s="225">
        <f>S160*H160</f>
        <v>0</v>
      </c>
      <c r="U160" s="41"/>
      <c r="V160" s="41"/>
      <c r="W160" s="41"/>
      <c r="X160" s="41"/>
      <c r="Y160" s="41"/>
      <c r="Z160" s="41"/>
      <c r="AA160" s="41"/>
      <c r="AB160" s="41"/>
      <c r="AC160" s="41"/>
      <c r="AD160" s="41"/>
      <c r="AE160" s="41"/>
      <c r="AR160" s="226" t="s">
        <v>149</v>
      </c>
      <c r="AT160" s="226" t="s">
        <v>144</v>
      </c>
      <c r="AU160" s="226" t="s">
        <v>81</v>
      </c>
      <c r="AY160" s="20" t="s">
        <v>142</v>
      </c>
      <c r="BE160" s="227">
        <f>IF(N160="základní",J160,0)</f>
        <v>0</v>
      </c>
      <c r="BF160" s="227">
        <f>IF(N160="snížená",J160,0)</f>
        <v>0</v>
      </c>
      <c r="BG160" s="227">
        <f>IF(N160="zákl. přenesená",J160,0)</f>
        <v>0</v>
      </c>
      <c r="BH160" s="227">
        <f>IF(N160="sníž. přenesená",J160,0)</f>
        <v>0</v>
      </c>
      <c r="BI160" s="227">
        <f>IF(N160="nulová",J160,0)</f>
        <v>0</v>
      </c>
      <c r="BJ160" s="20" t="s">
        <v>77</v>
      </c>
      <c r="BK160" s="227">
        <f>ROUND(I160*H160,2)</f>
        <v>0</v>
      </c>
      <c r="BL160" s="20" t="s">
        <v>149</v>
      </c>
      <c r="BM160" s="226" t="s">
        <v>1765</v>
      </c>
    </row>
    <row r="161" s="2" customFormat="1">
      <c r="A161" s="41"/>
      <c r="B161" s="42"/>
      <c r="C161" s="43"/>
      <c r="D161" s="228" t="s">
        <v>151</v>
      </c>
      <c r="E161" s="43"/>
      <c r="F161" s="229" t="s">
        <v>667</v>
      </c>
      <c r="G161" s="43"/>
      <c r="H161" s="43"/>
      <c r="I161" s="230"/>
      <c r="J161" s="43"/>
      <c r="K161" s="43"/>
      <c r="L161" s="47"/>
      <c r="M161" s="231"/>
      <c r="N161" s="232"/>
      <c r="O161" s="87"/>
      <c r="P161" s="87"/>
      <c r="Q161" s="87"/>
      <c r="R161" s="87"/>
      <c r="S161" s="87"/>
      <c r="T161" s="88"/>
      <c r="U161" s="41"/>
      <c r="V161" s="41"/>
      <c r="W161" s="41"/>
      <c r="X161" s="41"/>
      <c r="Y161" s="41"/>
      <c r="Z161" s="41"/>
      <c r="AA161" s="41"/>
      <c r="AB161" s="41"/>
      <c r="AC161" s="41"/>
      <c r="AD161" s="41"/>
      <c r="AE161" s="41"/>
      <c r="AT161" s="20" t="s">
        <v>151</v>
      </c>
      <c r="AU161" s="20" t="s">
        <v>81</v>
      </c>
    </row>
    <row r="162" s="2" customFormat="1">
      <c r="A162" s="41"/>
      <c r="B162" s="42"/>
      <c r="C162" s="43"/>
      <c r="D162" s="233" t="s">
        <v>153</v>
      </c>
      <c r="E162" s="43"/>
      <c r="F162" s="234" t="s">
        <v>668</v>
      </c>
      <c r="G162" s="43"/>
      <c r="H162" s="43"/>
      <c r="I162" s="230"/>
      <c r="J162" s="43"/>
      <c r="K162" s="43"/>
      <c r="L162" s="47"/>
      <c r="M162" s="231"/>
      <c r="N162" s="232"/>
      <c r="O162" s="87"/>
      <c r="P162" s="87"/>
      <c r="Q162" s="87"/>
      <c r="R162" s="87"/>
      <c r="S162" s="87"/>
      <c r="T162" s="88"/>
      <c r="U162" s="41"/>
      <c r="V162" s="41"/>
      <c r="W162" s="41"/>
      <c r="X162" s="41"/>
      <c r="Y162" s="41"/>
      <c r="Z162" s="41"/>
      <c r="AA162" s="41"/>
      <c r="AB162" s="41"/>
      <c r="AC162" s="41"/>
      <c r="AD162" s="41"/>
      <c r="AE162" s="41"/>
      <c r="AT162" s="20" t="s">
        <v>153</v>
      </c>
      <c r="AU162" s="20" t="s">
        <v>81</v>
      </c>
    </row>
    <row r="163" s="2" customFormat="1" ht="24.15" customHeight="1">
      <c r="A163" s="41"/>
      <c r="B163" s="42"/>
      <c r="C163" s="215" t="s">
        <v>282</v>
      </c>
      <c r="D163" s="215" t="s">
        <v>144</v>
      </c>
      <c r="E163" s="216" t="s">
        <v>1766</v>
      </c>
      <c r="F163" s="217" t="s">
        <v>1767</v>
      </c>
      <c r="G163" s="218" t="s">
        <v>147</v>
      </c>
      <c r="H163" s="219">
        <v>9.4000000000000004</v>
      </c>
      <c r="I163" s="220"/>
      <c r="J163" s="221">
        <f>ROUND(I163*H163,2)</f>
        <v>0</v>
      </c>
      <c r="K163" s="217" t="s">
        <v>148</v>
      </c>
      <c r="L163" s="47"/>
      <c r="M163" s="222" t="s">
        <v>19</v>
      </c>
      <c r="N163" s="223" t="s">
        <v>44</v>
      </c>
      <c r="O163" s="87"/>
      <c r="P163" s="224">
        <f>O163*H163</f>
        <v>0</v>
      </c>
      <c r="Q163" s="224">
        <v>0</v>
      </c>
      <c r="R163" s="224">
        <f>Q163*H163</f>
        <v>0</v>
      </c>
      <c r="S163" s="224">
        <v>0.016</v>
      </c>
      <c r="T163" s="225">
        <f>S163*H163</f>
        <v>0.15040000000000001</v>
      </c>
      <c r="U163" s="41"/>
      <c r="V163" s="41"/>
      <c r="W163" s="41"/>
      <c r="X163" s="41"/>
      <c r="Y163" s="41"/>
      <c r="Z163" s="41"/>
      <c r="AA163" s="41"/>
      <c r="AB163" s="41"/>
      <c r="AC163" s="41"/>
      <c r="AD163" s="41"/>
      <c r="AE163" s="41"/>
      <c r="AR163" s="226" t="s">
        <v>149</v>
      </c>
      <c r="AT163" s="226" t="s">
        <v>144</v>
      </c>
      <c r="AU163" s="226" t="s">
        <v>81</v>
      </c>
      <c r="AY163" s="20" t="s">
        <v>142</v>
      </c>
      <c r="BE163" s="227">
        <f>IF(N163="základní",J163,0)</f>
        <v>0</v>
      </c>
      <c r="BF163" s="227">
        <f>IF(N163="snížená",J163,0)</f>
        <v>0</v>
      </c>
      <c r="BG163" s="227">
        <f>IF(N163="zákl. přenesená",J163,0)</f>
        <v>0</v>
      </c>
      <c r="BH163" s="227">
        <f>IF(N163="sníž. přenesená",J163,0)</f>
        <v>0</v>
      </c>
      <c r="BI163" s="227">
        <f>IF(N163="nulová",J163,0)</f>
        <v>0</v>
      </c>
      <c r="BJ163" s="20" t="s">
        <v>77</v>
      </c>
      <c r="BK163" s="227">
        <f>ROUND(I163*H163,2)</f>
        <v>0</v>
      </c>
      <c r="BL163" s="20" t="s">
        <v>149</v>
      </c>
      <c r="BM163" s="226" t="s">
        <v>1768</v>
      </c>
    </row>
    <row r="164" s="2" customFormat="1">
      <c r="A164" s="41"/>
      <c r="B164" s="42"/>
      <c r="C164" s="43"/>
      <c r="D164" s="228" t="s">
        <v>151</v>
      </c>
      <c r="E164" s="43"/>
      <c r="F164" s="229" t="s">
        <v>1769</v>
      </c>
      <c r="G164" s="43"/>
      <c r="H164" s="43"/>
      <c r="I164" s="230"/>
      <c r="J164" s="43"/>
      <c r="K164" s="43"/>
      <c r="L164" s="47"/>
      <c r="M164" s="231"/>
      <c r="N164" s="232"/>
      <c r="O164" s="87"/>
      <c r="P164" s="87"/>
      <c r="Q164" s="87"/>
      <c r="R164" s="87"/>
      <c r="S164" s="87"/>
      <c r="T164" s="88"/>
      <c r="U164" s="41"/>
      <c r="V164" s="41"/>
      <c r="W164" s="41"/>
      <c r="X164" s="41"/>
      <c r="Y164" s="41"/>
      <c r="Z164" s="41"/>
      <c r="AA164" s="41"/>
      <c r="AB164" s="41"/>
      <c r="AC164" s="41"/>
      <c r="AD164" s="41"/>
      <c r="AE164" s="41"/>
      <c r="AT164" s="20" t="s">
        <v>151</v>
      </c>
      <c r="AU164" s="20" t="s">
        <v>81</v>
      </c>
    </row>
    <row r="165" s="2" customFormat="1">
      <c r="A165" s="41"/>
      <c r="B165" s="42"/>
      <c r="C165" s="43"/>
      <c r="D165" s="233" t="s">
        <v>153</v>
      </c>
      <c r="E165" s="43"/>
      <c r="F165" s="234" t="s">
        <v>1770</v>
      </c>
      <c r="G165" s="43"/>
      <c r="H165" s="43"/>
      <c r="I165" s="230"/>
      <c r="J165" s="43"/>
      <c r="K165" s="43"/>
      <c r="L165" s="47"/>
      <c r="M165" s="231"/>
      <c r="N165" s="232"/>
      <c r="O165" s="87"/>
      <c r="P165" s="87"/>
      <c r="Q165" s="87"/>
      <c r="R165" s="87"/>
      <c r="S165" s="87"/>
      <c r="T165" s="88"/>
      <c r="U165" s="41"/>
      <c r="V165" s="41"/>
      <c r="W165" s="41"/>
      <c r="X165" s="41"/>
      <c r="Y165" s="41"/>
      <c r="Z165" s="41"/>
      <c r="AA165" s="41"/>
      <c r="AB165" s="41"/>
      <c r="AC165" s="41"/>
      <c r="AD165" s="41"/>
      <c r="AE165" s="41"/>
      <c r="AT165" s="20" t="s">
        <v>153</v>
      </c>
      <c r="AU165" s="20" t="s">
        <v>81</v>
      </c>
    </row>
    <row r="166" s="13" customFormat="1">
      <c r="A166" s="13"/>
      <c r="B166" s="235"/>
      <c r="C166" s="236"/>
      <c r="D166" s="228" t="s">
        <v>173</v>
      </c>
      <c r="E166" s="237" t="s">
        <v>19</v>
      </c>
      <c r="F166" s="238" t="s">
        <v>741</v>
      </c>
      <c r="G166" s="236"/>
      <c r="H166" s="237" t="s">
        <v>19</v>
      </c>
      <c r="I166" s="239"/>
      <c r="J166" s="236"/>
      <c r="K166" s="236"/>
      <c r="L166" s="240"/>
      <c r="M166" s="241"/>
      <c r="N166" s="242"/>
      <c r="O166" s="242"/>
      <c r="P166" s="242"/>
      <c r="Q166" s="242"/>
      <c r="R166" s="242"/>
      <c r="S166" s="242"/>
      <c r="T166" s="243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4" t="s">
        <v>173</v>
      </c>
      <c r="AU166" s="244" t="s">
        <v>81</v>
      </c>
      <c r="AV166" s="13" t="s">
        <v>77</v>
      </c>
      <c r="AW166" s="13" t="s">
        <v>34</v>
      </c>
      <c r="AX166" s="13" t="s">
        <v>73</v>
      </c>
      <c r="AY166" s="244" t="s">
        <v>142</v>
      </c>
    </row>
    <row r="167" s="14" customFormat="1">
      <c r="A167" s="14"/>
      <c r="B167" s="245"/>
      <c r="C167" s="246"/>
      <c r="D167" s="228" t="s">
        <v>173</v>
      </c>
      <c r="E167" s="247" t="s">
        <v>19</v>
      </c>
      <c r="F167" s="248" t="s">
        <v>1771</v>
      </c>
      <c r="G167" s="246"/>
      <c r="H167" s="249">
        <v>9.4000000000000004</v>
      </c>
      <c r="I167" s="250"/>
      <c r="J167" s="246"/>
      <c r="K167" s="246"/>
      <c r="L167" s="251"/>
      <c r="M167" s="252"/>
      <c r="N167" s="253"/>
      <c r="O167" s="253"/>
      <c r="P167" s="253"/>
      <c r="Q167" s="253"/>
      <c r="R167" s="253"/>
      <c r="S167" s="253"/>
      <c r="T167" s="254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5" t="s">
        <v>173</v>
      </c>
      <c r="AU167" s="255" t="s">
        <v>81</v>
      </c>
      <c r="AV167" s="14" t="s">
        <v>81</v>
      </c>
      <c r="AW167" s="14" t="s">
        <v>34</v>
      </c>
      <c r="AX167" s="14" t="s">
        <v>77</v>
      </c>
      <c r="AY167" s="255" t="s">
        <v>142</v>
      </c>
    </row>
    <row r="168" s="2" customFormat="1" ht="24.15" customHeight="1">
      <c r="A168" s="41"/>
      <c r="B168" s="42"/>
      <c r="C168" s="215" t="s">
        <v>7</v>
      </c>
      <c r="D168" s="215" t="s">
        <v>144</v>
      </c>
      <c r="E168" s="216" t="s">
        <v>857</v>
      </c>
      <c r="F168" s="217" t="s">
        <v>858</v>
      </c>
      <c r="G168" s="218" t="s">
        <v>147</v>
      </c>
      <c r="H168" s="219">
        <v>25.5</v>
      </c>
      <c r="I168" s="220"/>
      <c r="J168" s="221">
        <f>ROUND(I168*H168,2)</f>
        <v>0</v>
      </c>
      <c r="K168" s="217" t="s">
        <v>148</v>
      </c>
      <c r="L168" s="47"/>
      <c r="M168" s="222" t="s">
        <v>19</v>
      </c>
      <c r="N168" s="223" t="s">
        <v>44</v>
      </c>
      <c r="O168" s="87"/>
      <c r="P168" s="224">
        <f>O168*H168</f>
        <v>0</v>
      </c>
      <c r="Q168" s="224">
        <v>0</v>
      </c>
      <c r="R168" s="224">
        <f>Q168*H168</f>
        <v>0</v>
      </c>
      <c r="S168" s="224">
        <v>0</v>
      </c>
      <c r="T168" s="225">
        <f>S168*H168</f>
        <v>0</v>
      </c>
      <c r="U168" s="41"/>
      <c r="V168" s="41"/>
      <c r="W168" s="41"/>
      <c r="X168" s="41"/>
      <c r="Y168" s="41"/>
      <c r="Z168" s="41"/>
      <c r="AA168" s="41"/>
      <c r="AB168" s="41"/>
      <c r="AC168" s="41"/>
      <c r="AD168" s="41"/>
      <c r="AE168" s="41"/>
      <c r="AR168" s="226" t="s">
        <v>149</v>
      </c>
      <c r="AT168" s="226" t="s">
        <v>144</v>
      </c>
      <c r="AU168" s="226" t="s">
        <v>81</v>
      </c>
      <c r="AY168" s="20" t="s">
        <v>142</v>
      </c>
      <c r="BE168" s="227">
        <f>IF(N168="základní",J168,0)</f>
        <v>0</v>
      </c>
      <c r="BF168" s="227">
        <f>IF(N168="snížená",J168,0)</f>
        <v>0</v>
      </c>
      <c r="BG168" s="227">
        <f>IF(N168="zákl. přenesená",J168,0)</f>
        <v>0</v>
      </c>
      <c r="BH168" s="227">
        <f>IF(N168="sníž. přenesená",J168,0)</f>
        <v>0</v>
      </c>
      <c r="BI168" s="227">
        <f>IF(N168="nulová",J168,0)</f>
        <v>0</v>
      </c>
      <c r="BJ168" s="20" t="s">
        <v>77</v>
      </c>
      <c r="BK168" s="227">
        <f>ROUND(I168*H168,2)</f>
        <v>0</v>
      </c>
      <c r="BL168" s="20" t="s">
        <v>149</v>
      </c>
      <c r="BM168" s="226" t="s">
        <v>1772</v>
      </c>
    </row>
    <row r="169" s="2" customFormat="1">
      <c r="A169" s="41"/>
      <c r="B169" s="42"/>
      <c r="C169" s="43"/>
      <c r="D169" s="228" t="s">
        <v>151</v>
      </c>
      <c r="E169" s="43"/>
      <c r="F169" s="229" t="s">
        <v>860</v>
      </c>
      <c r="G169" s="43"/>
      <c r="H169" s="43"/>
      <c r="I169" s="230"/>
      <c r="J169" s="43"/>
      <c r="K169" s="43"/>
      <c r="L169" s="47"/>
      <c r="M169" s="231"/>
      <c r="N169" s="232"/>
      <c r="O169" s="87"/>
      <c r="P169" s="87"/>
      <c r="Q169" s="87"/>
      <c r="R169" s="87"/>
      <c r="S169" s="87"/>
      <c r="T169" s="88"/>
      <c r="U169" s="41"/>
      <c r="V169" s="41"/>
      <c r="W169" s="41"/>
      <c r="X169" s="41"/>
      <c r="Y169" s="41"/>
      <c r="Z169" s="41"/>
      <c r="AA169" s="41"/>
      <c r="AB169" s="41"/>
      <c r="AC169" s="41"/>
      <c r="AD169" s="41"/>
      <c r="AE169" s="41"/>
      <c r="AT169" s="20" t="s">
        <v>151</v>
      </c>
      <c r="AU169" s="20" t="s">
        <v>81</v>
      </c>
    </row>
    <row r="170" s="2" customFormat="1">
      <c r="A170" s="41"/>
      <c r="B170" s="42"/>
      <c r="C170" s="43"/>
      <c r="D170" s="233" t="s">
        <v>153</v>
      </c>
      <c r="E170" s="43"/>
      <c r="F170" s="234" t="s">
        <v>861</v>
      </c>
      <c r="G170" s="43"/>
      <c r="H170" s="43"/>
      <c r="I170" s="230"/>
      <c r="J170" s="43"/>
      <c r="K170" s="43"/>
      <c r="L170" s="47"/>
      <c r="M170" s="231"/>
      <c r="N170" s="232"/>
      <c r="O170" s="87"/>
      <c r="P170" s="87"/>
      <c r="Q170" s="87"/>
      <c r="R170" s="87"/>
      <c r="S170" s="87"/>
      <c r="T170" s="88"/>
      <c r="U170" s="41"/>
      <c r="V170" s="41"/>
      <c r="W170" s="41"/>
      <c r="X170" s="41"/>
      <c r="Y170" s="41"/>
      <c r="Z170" s="41"/>
      <c r="AA170" s="41"/>
      <c r="AB170" s="41"/>
      <c r="AC170" s="41"/>
      <c r="AD170" s="41"/>
      <c r="AE170" s="41"/>
      <c r="AT170" s="20" t="s">
        <v>153</v>
      </c>
      <c r="AU170" s="20" t="s">
        <v>81</v>
      </c>
    </row>
    <row r="171" s="2" customFormat="1" ht="24.15" customHeight="1">
      <c r="A171" s="41"/>
      <c r="B171" s="42"/>
      <c r="C171" s="215" t="s">
        <v>297</v>
      </c>
      <c r="D171" s="215" t="s">
        <v>144</v>
      </c>
      <c r="E171" s="216" t="s">
        <v>863</v>
      </c>
      <c r="F171" s="217" t="s">
        <v>864</v>
      </c>
      <c r="G171" s="218" t="s">
        <v>147</v>
      </c>
      <c r="H171" s="219">
        <v>51</v>
      </c>
      <c r="I171" s="220"/>
      <c r="J171" s="221">
        <f>ROUND(I171*H171,2)</f>
        <v>0</v>
      </c>
      <c r="K171" s="217" t="s">
        <v>148</v>
      </c>
      <c r="L171" s="47"/>
      <c r="M171" s="222" t="s">
        <v>19</v>
      </c>
      <c r="N171" s="223" t="s">
        <v>44</v>
      </c>
      <c r="O171" s="87"/>
      <c r="P171" s="224">
        <f>O171*H171</f>
        <v>0</v>
      </c>
      <c r="Q171" s="224">
        <v>0</v>
      </c>
      <c r="R171" s="224">
        <f>Q171*H171</f>
        <v>0</v>
      </c>
      <c r="S171" s="224">
        <v>0</v>
      </c>
      <c r="T171" s="225">
        <f>S171*H171</f>
        <v>0</v>
      </c>
      <c r="U171" s="41"/>
      <c r="V171" s="41"/>
      <c r="W171" s="41"/>
      <c r="X171" s="41"/>
      <c r="Y171" s="41"/>
      <c r="Z171" s="41"/>
      <c r="AA171" s="41"/>
      <c r="AB171" s="41"/>
      <c r="AC171" s="41"/>
      <c r="AD171" s="41"/>
      <c r="AE171" s="41"/>
      <c r="AR171" s="226" t="s">
        <v>149</v>
      </c>
      <c r="AT171" s="226" t="s">
        <v>144</v>
      </c>
      <c r="AU171" s="226" t="s">
        <v>81</v>
      </c>
      <c r="AY171" s="20" t="s">
        <v>142</v>
      </c>
      <c r="BE171" s="227">
        <f>IF(N171="základní",J171,0)</f>
        <v>0</v>
      </c>
      <c r="BF171" s="227">
        <f>IF(N171="snížená",J171,0)</f>
        <v>0</v>
      </c>
      <c r="BG171" s="227">
        <f>IF(N171="zákl. přenesená",J171,0)</f>
        <v>0</v>
      </c>
      <c r="BH171" s="227">
        <f>IF(N171="sníž. přenesená",J171,0)</f>
        <v>0</v>
      </c>
      <c r="BI171" s="227">
        <f>IF(N171="nulová",J171,0)</f>
        <v>0</v>
      </c>
      <c r="BJ171" s="20" t="s">
        <v>77</v>
      </c>
      <c r="BK171" s="227">
        <f>ROUND(I171*H171,2)</f>
        <v>0</v>
      </c>
      <c r="BL171" s="20" t="s">
        <v>149</v>
      </c>
      <c r="BM171" s="226" t="s">
        <v>1773</v>
      </c>
    </row>
    <row r="172" s="2" customFormat="1">
      <c r="A172" s="41"/>
      <c r="B172" s="42"/>
      <c r="C172" s="43"/>
      <c r="D172" s="228" t="s">
        <v>151</v>
      </c>
      <c r="E172" s="43"/>
      <c r="F172" s="229" t="s">
        <v>866</v>
      </c>
      <c r="G172" s="43"/>
      <c r="H172" s="43"/>
      <c r="I172" s="230"/>
      <c r="J172" s="43"/>
      <c r="K172" s="43"/>
      <c r="L172" s="47"/>
      <c r="M172" s="231"/>
      <c r="N172" s="232"/>
      <c r="O172" s="87"/>
      <c r="P172" s="87"/>
      <c r="Q172" s="87"/>
      <c r="R172" s="87"/>
      <c r="S172" s="87"/>
      <c r="T172" s="88"/>
      <c r="U172" s="41"/>
      <c r="V172" s="41"/>
      <c r="W172" s="41"/>
      <c r="X172" s="41"/>
      <c r="Y172" s="41"/>
      <c r="Z172" s="41"/>
      <c r="AA172" s="41"/>
      <c r="AB172" s="41"/>
      <c r="AC172" s="41"/>
      <c r="AD172" s="41"/>
      <c r="AE172" s="41"/>
      <c r="AT172" s="20" t="s">
        <v>151</v>
      </c>
      <c r="AU172" s="20" t="s">
        <v>81</v>
      </c>
    </row>
    <row r="173" s="2" customFormat="1">
      <c r="A173" s="41"/>
      <c r="B173" s="42"/>
      <c r="C173" s="43"/>
      <c r="D173" s="233" t="s">
        <v>153</v>
      </c>
      <c r="E173" s="43"/>
      <c r="F173" s="234" t="s">
        <v>867</v>
      </c>
      <c r="G173" s="43"/>
      <c r="H173" s="43"/>
      <c r="I173" s="230"/>
      <c r="J173" s="43"/>
      <c r="K173" s="43"/>
      <c r="L173" s="47"/>
      <c r="M173" s="231"/>
      <c r="N173" s="232"/>
      <c r="O173" s="87"/>
      <c r="P173" s="87"/>
      <c r="Q173" s="87"/>
      <c r="R173" s="87"/>
      <c r="S173" s="87"/>
      <c r="T173" s="88"/>
      <c r="U173" s="41"/>
      <c r="V173" s="41"/>
      <c r="W173" s="41"/>
      <c r="X173" s="41"/>
      <c r="Y173" s="41"/>
      <c r="Z173" s="41"/>
      <c r="AA173" s="41"/>
      <c r="AB173" s="41"/>
      <c r="AC173" s="41"/>
      <c r="AD173" s="41"/>
      <c r="AE173" s="41"/>
      <c r="AT173" s="20" t="s">
        <v>153</v>
      </c>
      <c r="AU173" s="20" t="s">
        <v>81</v>
      </c>
    </row>
    <row r="174" s="14" customFormat="1">
      <c r="A174" s="14"/>
      <c r="B174" s="245"/>
      <c r="C174" s="246"/>
      <c r="D174" s="228" t="s">
        <v>173</v>
      </c>
      <c r="E174" s="246"/>
      <c r="F174" s="248" t="s">
        <v>1774</v>
      </c>
      <c r="G174" s="246"/>
      <c r="H174" s="249">
        <v>51</v>
      </c>
      <c r="I174" s="250"/>
      <c r="J174" s="246"/>
      <c r="K174" s="246"/>
      <c r="L174" s="251"/>
      <c r="M174" s="252"/>
      <c r="N174" s="253"/>
      <c r="O174" s="253"/>
      <c r="P174" s="253"/>
      <c r="Q174" s="253"/>
      <c r="R174" s="253"/>
      <c r="S174" s="253"/>
      <c r="T174" s="254"/>
      <c r="U174" s="14"/>
      <c r="V174" s="14"/>
      <c r="W174" s="14"/>
      <c r="X174" s="14"/>
      <c r="Y174" s="14"/>
      <c r="Z174" s="14"/>
      <c r="AA174" s="14"/>
      <c r="AB174" s="14"/>
      <c r="AC174" s="14"/>
      <c r="AD174" s="14"/>
      <c r="AE174" s="14"/>
      <c r="AT174" s="255" t="s">
        <v>173</v>
      </c>
      <c r="AU174" s="255" t="s">
        <v>81</v>
      </c>
      <c r="AV174" s="14" t="s">
        <v>81</v>
      </c>
      <c r="AW174" s="14" t="s">
        <v>4</v>
      </c>
      <c r="AX174" s="14" t="s">
        <v>77</v>
      </c>
      <c r="AY174" s="255" t="s">
        <v>142</v>
      </c>
    </row>
    <row r="175" s="12" customFormat="1" ht="22.8" customHeight="1">
      <c r="A175" s="12"/>
      <c r="B175" s="199"/>
      <c r="C175" s="200"/>
      <c r="D175" s="201" t="s">
        <v>72</v>
      </c>
      <c r="E175" s="213" t="s">
        <v>890</v>
      </c>
      <c r="F175" s="213" t="s">
        <v>891</v>
      </c>
      <c r="G175" s="200"/>
      <c r="H175" s="200"/>
      <c r="I175" s="203"/>
      <c r="J175" s="214">
        <f>BK175</f>
        <v>0</v>
      </c>
      <c r="K175" s="200"/>
      <c r="L175" s="205"/>
      <c r="M175" s="206"/>
      <c r="N175" s="207"/>
      <c r="O175" s="207"/>
      <c r="P175" s="208">
        <f>SUM(P176:P191)</f>
        <v>0</v>
      </c>
      <c r="Q175" s="207"/>
      <c r="R175" s="208">
        <f>SUM(R176:R191)</f>
        <v>0</v>
      </c>
      <c r="S175" s="207"/>
      <c r="T175" s="209">
        <f>SUM(T176:T191)</f>
        <v>0</v>
      </c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R175" s="210" t="s">
        <v>77</v>
      </c>
      <c r="AT175" s="211" t="s">
        <v>72</v>
      </c>
      <c r="AU175" s="211" t="s">
        <v>77</v>
      </c>
      <c r="AY175" s="210" t="s">
        <v>142</v>
      </c>
      <c r="BK175" s="212">
        <f>SUM(BK176:BK191)</f>
        <v>0</v>
      </c>
    </row>
    <row r="176" s="2" customFormat="1" ht="24.15" customHeight="1">
      <c r="A176" s="41"/>
      <c r="B176" s="42"/>
      <c r="C176" s="215" t="s">
        <v>303</v>
      </c>
      <c r="D176" s="215" t="s">
        <v>144</v>
      </c>
      <c r="E176" s="216" t="s">
        <v>893</v>
      </c>
      <c r="F176" s="217" t="s">
        <v>894</v>
      </c>
      <c r="G176" s="218" t="s">
        <v>206</v>
      </c>
      <c r="H176" s="219">
        <v>0.186</v>
      </c>
      <c r="I176" s="220"/>
      <c r="J176" s="221">
        <f>ROUND(I176*H176,2)</f>
        <v>0</v>
      </c>
      <c r="K176" s="217" t="s">
        <v>148</v>
      </c>
      <c r="L176" s="47"/>
      <c r="M176" s="222" t="s">
        <v>19</v>
      </c>
      <c r="N176" s="223" t="s">
        <v>44</v>
      </c>
      <c r="O176" s="87"/>
      <c r="P176" s="224">
        <f>O176*H176</f>
        <v>0</v>
      </c>
      <c r="Q176" s="224">
        <v>0</v>
      </c>
      <c r="R176" s="224">
        <f>Q176*H176</f>
        <v>0</v>
      </c>
      <c r="S176" s="224">
        <v>0</v>
      </c>
      <c r="T176" s="225">
        <f>S176*H176</f>
        <v>0</v>
      </c>
      <c r="U176" s="41"/>
      <c r="V176" s="41"/>
      <c r="W176" s="41"/>
      <c r="X176" s="41"/>
      <c r="Y176" s="41"/>
      <c r="Z176" s="41"/>
      <c r="AA176" s="41"/>
      <c r="AB176" s="41"/>
      <c r="AC176" s="41"/>
      <c r="AD176" s="41"/>
      <c r="AE176" s="41"/>
      <c r="AR176" s="226" t="s">
        <v>149</v>
      </c>
      <c r="AT176" s="226" t="s">
        <v>144</v>
      </c>
      <c r="AU176" s="226" t="s">
        <v>81</v>
      </c>
      <c r="AY176" s="20" t="s">
        <v>142</v>
      </c>
      <c r="BE176" s="227">
        <f>IF(N176="základní",J176,0)</f>
        <v>0</v>
      </c>
      <c r="BF176" s="227">
        <f>IF(N176="snížená",J176,0)</f>
        <v>0</v>
      </c>
      <c r="BG176" s="227">
        <f>IF(N176="zákl. přenesená",J176,0)</f>
        <v>0</v>
      </c>
      <c r="BH176" s="227">
        <f>IF(N176="sníž. přenesená",J176,0)</f>
        <v>0</v>
      </c>
      <c r="BI176" s="227">
        <f>IF(N176="nulová",J176,0)</f>
        <v>0</v>
      </c>
      <c r="BJ176" s="20" t="s">
        <v>77</v>
      </c>
      <c r="BK176" s="227">
        <f>ROUND(I176*H176,2)</f>
        <v>0</v>
      </c>
      <c r="BL176" s="20" t="s">
        <v>149</v>
      </c>
      <c r="BM176" s="226" t="s">
        <v>1775</v>
      </c>
    </row>
    <row r="177" s="2" customFormat="1">
      <c r="A177" s="41"/>
      <c r="B177" s="42"/>
      <c r="C177" s="43"/>
      <c r="D177" s="228" t="s">
        <v>151</v>
      </c>
      <c r="E177" s="43"/>
      <c r="F177" s="229" t="s">
        <v>896</v>
      </c>
      <c r="G177" s="43"/>
      <c r="H177" s="43"/>
      <c r="I177" s="230"/>
      <c r="J177" s="43"/>
      <c r="K177" s="43"/>
      <c r="L177" s="47"/>
      <c r="M177" s="231"/>
      <c r="N177" s="232"/>
      <c r="O177" s="87"/>
      <c r="P177" s="87"/>
      <c r="Q177" s="87"/>
      <c r="R177" s="87"/>
      <c r="S177" s="87"/>
      <c r="T177" s="88"/>
      <c r="U177" s="41"/>
      <c r="V177" s="41"/>
      <c r="W177" s="41"/>
      <c r="X177" s="41"/>
      <c r="Y177" s="41"/>
      <c r="Z177" s="41"/>
      <c r="AA177" s="41"/>
      <c r="AB177" s="41"/>
      <c r="AC177" s="41"/>
      <c r="AD177" s="41"/>
      <c r="AE177" s="41"/>
      <c r="AT177" s="20" t="s">
        <v>151</v>
      </c>
      <c r="AU177" s="20" t="s">
        <v>81</v>
      </c>
    </row>
    <row r="178" s="2" customFormat="1">
      <c r="A178" s="41"/>
      <c r="B178" s="42"/>
      <c r="C178" s="43"/>
      <c r="D178" s="233" t="s">
        <v>153</v>
      </c>
      <c r="E178" s="43"/>
      <c r="F178" s="234" t="s">
        <v>897</v>
      </c>
      <c r="G178" s="43"/>
      <c r="H178" s="43"/>
      <c r="I178" s="230"/>
      <c r="J178" s="43"/>
      <c r="K178" s="43"/>
      <c r="L178" s="47"/>
      <c r="M178" s="231"/>
      <c r="N178" s="232"/>
      <c r="O178" s="87"/>
      <c r="P178" s="87"/>
      <c r="Q178" s="87"/>
      <c r="R178" s="87"/>
      <c r="S178" s="87"/>
      <c r="T178" s="88"/>
      <c r="U178" s="41"/>
      <c r="V178" s="41"/>
      <c r="W178" s="41"/>
      <c r="X178" s="41"/>
      <c r="Y178" s="41"/>
      <c r="Z178" s="41"/>
      <c r="AA178" s="41"/>
      <c r="AB178" s="41"/>
      <c r="AC178" s="41"/>
      <c r="AD178" s="41"/>
      <c r="AE178" s="41"/>
      <c r="AT178" s="20" t="s">
        <v>153</v>
      </c>
      <c r="AU178" s="20" t="s">
        <v>81</v>
      </c>
    </row>
    <row r="179" s="2" customFormat="1" ht="33" customHeight="1">
      <c r="A179" s="41"/>
      <c r="B179" s="42"/>
      <c r="C179" s="215" t="s">
        <v>314</v>
      </c>
      <c r="D179" s="215" t="s">
        <v>144</v>
      </c>
      <c r="E179" s="216" t="s">
        <v>899</v>
      </c>
      <c r="F179" s="217" t="s">
        <v>900</v>
      </c>
      <c r="G179" s="218" t="s">
        <v>206</v>
      </c>
      <c r="H179" s="219">
        <v>0.186</v>
      </c>
      <c r="I179" s="220"/>
      <c r="J179" s="221">
        <f>ROUND(I179*H179,2)</f>
        <v>0</v>
      </c>
      <c r="K179" s="217" t="s">
        <v>148</v>
      </c>
      <c r="L179" s="47"/>
      <c r="M179" s="222" t="s">
        <v>19</v>
      </c>
      <c r="N179" s="223" t="s">
        <v>44</v>
      </c>
      <c r="O179" s="87"/>
      <c r="P179" s="224">
        <f>O179*H179</f>
        <v>0</v>
      </c>
      <c r="Q179" s="224">
        <v>0</v>
      </c>
      <c r="R179" s="224">
        <f>Q179*H179</f>
        <v>0</v>
      </c>
      <c r="S179" s="224">
        <v>0</v>
      </c>
      <c r="T179" s="225">
        <f>S179*H179</f>
        <v>0</v>
      </c>
      <c r="U179" s="41"/>
      <c r="V179" s="41"/>
      <c r="W179" s="41"/>
      <c r="X179" s="41"/>
      <c r="Y179" s="41"/>
      <c r="Z179" s="41"/>
      <c r="AA179" s="41"/>
      <c r="AB179" s="41"/>
      <c r="AC179" s="41"/>
      <c r="AD179" s="41"/>
      <c r="AE179" s="41"/>
      <c r="AR179" s="226" t="s">
        <v>149</v>
      </c>
      <c r="AT179" s="226" t="s">
        <v>144</v>
      </c>
      <c r="AU179" s="226" t="s">
        <v>81</v>
      </c>
      <c r="AY179" s="20" t="s">
        <v>142</v>
      </c>
      <c r="BE179" s="227">
        <f>IF(N179="základní",J179,0)</f>
        <v>0</v>
      </c>
      <c r="BF179" s="227">
        <f>IF(N179="snížená",J179,0)</f>
        <v>0</v>
      </c>
      <c r="BG179" s="227">
        <f>IF(N179="zákl. přenesená",J179,0)</f>
        <v>0</v>
      </c>
      <c r="BH179" s="227">
        <f>IF(N179="sníž. přenesená",J179,0)</f>
        <v>0</v>
      </c>
      <c r="BI179" s="227">
        <f>IF(N179="nulová",J179,0)</f>
        <v>0</v>
      </c>
      <c r="BJ179" s="20" t="s">
        <v>77</v>
      </c>
      <c r="BK179" s="227">
        <f>ROUND(I179*H179,2)</f>
        <v>0</v>
      </c>
      <c r="BL179" s="20" t="s">
        <v>149</v>
      </c>
      <c r="BM179" s="226" t="s">
        <v>1776</v>
      </c>
    </row>
    <row r="180" s="2" customFormat="1">
      <c r="A180" s="41"/>
      <c r="B180" s="42"/>
      <c r="C180" s="43"/>
      <c r="D180" s="228" t="s">
        <v>151</v>
      </c>
      <c r="E180" s="43"/>
      <c r="F180" s="229" t="s">
        <v>902</v>
      </c>
      <c r="G180" s="43"/>
      <c r="H180" s="43"/>
      <c r="I180" s="230"/>
      <c r="J180" s="43"/>
      <c r="K180" s="43"/>
      <c r="L180" s="47"/>
      <c r="M180" s="231"/>
      <c r="N180" s="232"/>
      <c r="O180" s="87"/>
      <c r="P180" s="87"/>
      <c r="Q180" s="87"/>
      <c r="R180" s="87"/>
      <c r="S180" s="87"/>
      <c r="T180" s="88"/>
      <c r="U180" s="41"/>
      <c r="V180" s="41"/>
      <c r="W180" s="41"/>
      <c r="X180" s="41"/>
      <c r="Y180" s="41"/>
      <c r="Z180" s="41"/>
      <c r="AA180" s="41"/>
      <c r="AB180" s="41"/>
      <c r="AC180" s="41"/>
      <c r="AD180" s="41"/>
      <c r="AE180" s="41"/>
      <c r="AT180" s="20" t="s">
        <v>151</v>
      </c>
      <c r="AU180" s="20" t="s">
        <v>81</v>
      </c>
    </row>
    <row r="181" s="2" customFormat="1">
      <c r="A181" s="41"/>
      <c r="B181" s="42"/>
      <c r="C181" s="43"/>
      <c r="D181" s="233" t="s">
        <v>153</v>
      </c>
      <c r="E181" s="43"/>
      <c r="F181" s="234" t="s">
        <v>903</v>
      </c>
      <c r="G181" s="43"/>
      <c r="H181" s="43"/>
      <c r="I181" s="230"/>
      <c r="J181" s="43"/>
      <c r="K181" s="43"/>
      <c r="L181" s="47"/>
      <c r="M181" s="231"/>
      <c r="N181" s="232"/>
      <c r="O181" s="87"/>
      <c r="P181" s="87"/>
      <c r="Q181" s="87"/>
      <c r="R181" s="87"/>
      <c r="S181" s="87"/>
      <c r="T181" s="88"/>
      <c r="U181" s="41"/>
      <c r="V181" s="41"/>
      <c r="W181" s="41"/>
      <c r="X181" s="41"/>
      <c r="Y181" s="41"/>
      <c r="Z181" s="41"/>
      <c r="AA181" s="41"/>
      <c r="AB181" s="41"/>
      <c r="AC181" s="41"/>
      <c r="AD181" s="41"/>
      <c r="AE181" s="41"/>
      <c r="AT181" s="20" t="s">
        <v>153</v>
      </c>
      <c r="AU181" s="20" t="s">
        <v>81</v>
      </c>
    </row>
    <row r="182" s="2" customFormat="1" ht="24.15" customHeight="1">
      <c r="A182" s="41"/>
      <c r="B182" s="42"/>
      <c r="C182" s="215" t="s">
        <v>322</v>
      </c>
      <c r="D182" s="215" t="s">
        <v>144</v>
      </c>
      <c r="E182" s="216" t="s">
        <v>905</v>
      </c>
      <c r="F182" s="217" t="s">
        <v>906</v>
      </c>
      <c r="G182" s="218" t="s">
        <v>206</v>
      </c>
      <c r="H182" s="219">
        <v>0.186</v>
      </c>
      <c r="I182" s="220"/>
      <c r="J182" s="221">
        <f>ROUND(I182*H182,2)</f>
        <v>0</v>
      </c>
      <c r="K182" s="217" t="s">
        <v>148</v>
      </c>
      <c r="L182" s="47"/>
      <c r="M182" s="222" t="s">
        <v>19</v>
      </c>
      <c r="N182" s="223" t="s">
        <v>44</v>
      </c>
      <c r="O182" s="87"/>
      <c r="P182" s="224">
        <f>O182*H182</f>
        <v>0</v>
      </c>
      <c r="Q182" s="224">
        <v>0</v>
      </c>
      <c r="R182" s="224">
        <f>Q182*H182</f>
        <v>0</v>
      </c>
      <c r="S182" s="224">
        <v>0</v>
      </c>
      <c r="T182" s="225">
        <f>S182*H182</f>
        <v>0</v>
      </c>
      <c r="U182" s="41"/>
      <c r="V182" s="41"/>
      <c r="W182" s="41"/>
      <c r="X182" s="41"/>
      <c r="Y182" s="41"/>
      <c r="Z182" s="41"/>
      <c r="AA182" s="41"/>
      <c r="AB182" s="41"/>
      <c r="AC182" s="41"/>
      <c r="AD182" s="41"/>
      <c r="AE182" s="41"/>
      <c r="AR182" s="226" t="s">
        <v>149</v>
      </c>
      <c r="AT182" s="226" t="s">
        <v>144</v>
      </c>
      <c r="AU182" s="226" t="s">
        <v>81</v>
      </c>
      <c r="AY182" s="20" t="s">
        <v>142</v>
      </c>
      <c r="BE182" s="227">
        <f>IF(N182="základní",J182,0)</f>
        <v>0</v>
      </c>
      <c r="BF182" s="227">
        <f>IF(N182="snížená",J182,0)</f>
        <v>0</v>
      </c>
      <c r="BG182" s="227">
        <f>IF(N182="zákl. přenesená",J182,0)</f>
        <v>0</v>
      </c>
      <c r="BH182" s="227">
        <f>IF(N182="sníž. přenesená",J182,0)</f>
        <v>0</v>
      </c>
      <c r="BI182" s="227">
        <f>IF(N182="nulová",J182,0)</f>
        <v>0</v>
      </c>
      <c r="BJ182" s="20" t="s">
        <v>77</v>
      </c>
      <c r="BK182" s="227">
        <f>ROUND(I182*H182,2)</f>
        <v>0</v>
      </c>
      <c r="BL182" s="20" t="s">
        <v>149</v>
      </c>
      <c r="BM182" s="226" t="s">
        <v>1777</v>
      </c>
    </row>
    <row r="183" s="2" customFormat="1">
      <c r="A183" s="41"/>
      <c r="B183" s="42"/>
      <c r="C183" s="43"/>
      <c r="D183" s="228" t="s">
        <v>151</v>
      </c>
      <c r="E183" s="43"/>
      <c r="F183" s="229" t="s">
        <v>908</v>
      </c>
      <c r="G183" s="43"/>
      <c r="H183" s="43"/>
      <c r="I183" s="230"/>
      <c r="J183" s="43"/>
      <c r="K183" s="43"/>
      <c r="L183" s="47"/>
      <c r="M183" s="231"/>
      <c r="N183" s="232"/>
      <c r="O183" s="87"/>
      <c r="P183" s="87"/>
      <c r="Q183" s="87"/>
      <c r="R183" s="87"/>
      <c r="S183" s="87"/>
      <c r="T183" s="88"/>
      <c r="U183" s="41"/>
      <c r="V183" s="41"/>
      <c r="W183" s="41"/>
      <c r="X183" s="41"/>
      <c r="Y183" s="41"/>
      <c r="Z183" s="41"/>
      <c r="AA183" s="41"/>
      <c r="AB183" s="41"/>
      <c r="AC183" s="41"/>
      <c r="AD183" s="41"/>
      <c r="AE183" s="41"/>
      <c r="AT183" s="20" t="s">
        <v>151</v>
      </c>
      <c r="AU183" s="20" t="s">
        <v>81</v>
      </c>
    </row>
    <row r="184" s="2" customFormat="1">
      <c r="A184" s="41"/>
      <c r="B184" s="42"/>
      <c r="C184" s="43"/>
      <c r="D184" s="233" t="s">
        <v>153</v>
      </c>
      <c r="E184" s="43"/>
      <c r="F184" s="234" t="s">
        <v>909</v>
      </c>
      <c r="G184" s="43"/>
      <c r="H184" s="43"/>
      <c r="I184" s="230"/>
      <c r="J184" s="43"/>
      <c r="K184" s="43"/>
      <c r="L184" s="47"/>
      <c r="M184" s="231"/>
      <c r="N184" s="232"/>
      <c r="O184" s="87"/>
      <c r="P184" s="87"/>
      <c r="Q184" s="87"/>
      <c r="R184" s="87"/>
      <c r="S184" s="87"/>
      <c r="T184" s="88"/>
      <c r="U184" s="41"/>
      <c r="V184" s="41"/>
      <c r="W184" s="41"/>
      <c r="X184" s="41"/>
      <c r="Y184" s="41"/>
      <c r="Z184" s="41"/>
      <c r="AA184" s="41"/>
      <c r="AB184" s="41"/>
      <c r="AC184" s="41"/>
      <c r="AD184" s="41"/>
      <c r="AE184" s="41"/>
      <c r="AT184" s="20" t="s">
        <v>153</v>
      </c>
      <c r="AU184" s="20" t="s">
        <v>81</v>
      </c>
    </row>
    <row r="185" s="2" customFormat="1" ht="24.15" customHeight="1">
      <c r="A185" s="41"/>
      <c r="B185" s="42"/>
      <c r="C185" s="215" t="s">
        <v>329</v>
      </c>
      <c r="D185" s="215" t="s">
        <v>144</v>
      </c>
      <c r="E185" s="216" t="s">
        <v>911</v>
      </c>
      <c r="F185" s="217" t="s">
        <v>912</v>
      </c>
      <c r="G185" s="218" t="s">
        <v>206</v>
      </c>
      <c r="H185" s="219">
        <v>3.5339999999999998</v>
      </c>
      <c r="I185" s="220"/>
      <c r="J185" s="221">
        <f>ROUND(I185*H185,2)</f>
        <v>0</v>
      </c>
      <c r="K185" s="217" t="s">
        <v>148</v>
      </c>
      <c r="L185" s="47"/>
      <c r="M185" s="222" t="s">
        <v>19</v>
      </c>
      <c r="N185" s="223" t="s">
        <v>44</v>
      </c>
      <c r="O185" s="87"/>
      <c r="P185" s="224">
        <f>O185*H185</f>
        <v>0</v>
      </c>
      <c r="Q185" s="224">
        <v>0</v>
      </c>
      <c r="R185" s="224">
        <f>Q185*H185</f>
        <v>0</v>
      </c>
      <c r="S185" s="224">
        <v>0</v>
      </c>
      <c r="T185" s="225">
        <f>S185*H185</f>
        <v>0</v>
      </c>
      <c r="U185" s="41"/>
      <c r="V185" s="41"/>
      <c r="W185" s="41"/>
      <c r="X185" s="41"/>
      <c r="Y185" s="41"/>
      <c r="Z185" s="41"/>
      <c r="AA185" s="41"/>
      <c r="AB185" s="41"/>
      <c r="AC185" s="41"/>
      <c r="AD185" s="41"/>
      <c r="AE185" s="41"/>
      <c r="AR185" s="226" t="s">
        <v>149</v>
      </c>
      <c r="AT185" s="226" t="s">
        <v>144</v>
      </c>
      <c r="AU185" s="226" t="s">
        <v>81</v>
      </c>
      <c r="AY185" s="20" t="s">
        <v>142</v>
      </c>
      <c r="BE185" s="227">
        <f>IF(N185="základní",J185,0)</f>
        <v>0</v>
      </c>
      <c r="BF185" s="227">
        <f>IF(N185="snížená",J185,0)</f>
        <v>0</v>
      </c>
      <c r="BG185" s="227">
        <f>IF(N185="zákl. přenesená",J185,0)</f>
        <v>0</v>
      </c>
      <c r="BH185" s="227">
        <f>IF(N185="sníž. přenesená",J185,0)</f>
        <v>0</v>
      </c>
      <c r="BI185" s="227">
        <f>IF(N185="nulová",J185,0)</f>
        <v>0</v>
      </c>
      <c r="BJ185" s="20" t="s">
        <v>77</v>
      </c>
      <c r="BK185" s="227">
        <f>ROUND(I185*H185,2)</f>
        <v>0</v>
      </c>
      <c r="BL185" s="20" t="s">
        <v>149</v>
      </c>
      <c r="BM185" s="226" t="s">
        <v>1778</v>
      </c>
    </row>
    <row r="186" s="2" customFormat="1">
      <c r="A186" s="41"/>
      <c r="B186" s="42"/>
      <c r="C186" s="43"/>
      <c r="D186" s="228" t="s">
        <v>151</v>
      </c>
      <c r="E186" s="43"/>
      <c r="F186" s="229" t="s">
        <v>914</v>
      </c>
      <c r="G186" s="43"/>
      <c r="H186" s="43"/>
      <c r="I186" s="230"/>
      <c r="J186" s="43"/>
      <c r="K186" s="43"/>
      <c r="L186" s="47"/>
      <c r="M186" s="231"/>
      <c r="N186" s="232"/>
      <c r="O186" s="87"/>
      <c r="P186" s="87"/>
      <c r="Q186" s="87"/>
      <c r="R186" s="87"/>
      <c r="S186" s="87"/>
      <c r="T186" s="88"/>
      <c r="U186" s="41"/>
      <c r="V186" s="41"/>
      <c r="W186" s="41"/>
      <c r="X186" s="41"/>
      <c r="Y186" s="41"/>
      <c r="Z186" s="41"/>
      <c r="AA186" s="41"/>
      <c r="AB186" s="41"/>
      <c r="AC186" s="41"/>
      <c r="AD186" s="41"/>
      <c r="AE186" s="41"/>
      <c r="AT186" s="20" t="s">
        <v>151</v>
      </c>
      <c r="AU186" s="20" t="s">
        <v>81</v>
      </c>
    </row>
    <row r="187" s="2" customFormat="1">
      <c r="A187" s="41"/>
      <c r="B187" s="42"/>
      <c r="C187" s="43"/>
      <c r="D187" s="233" t="s">
        <v>153</v>
      </c>
      <c r="E187" s="43"/>
      <c r="F187" s="234" t="s">
        <v>915</v>
      </c>
      <c r="G187" s="43"/>
      <c r="H187" s="43"/>
      <c r="I187" s="230"/>
      <c r="J187" s="43"/>
      <c r="K187" s="43"/>
      <c r="L187" s="47"/>
      <c r="M187" s="231"/>
      <c r="N187" s="232"/>
      <c r="O187" s="87"/>
      <c r="P187" s="87"/>
      <c r="Q187" s="87"/>
      <c r="R187" s="87"/>
      <c r="S187" s="87"/>
      <c r="T187" s="88"/>
      <c r="U187" s="41"/>
      <c r="V187" s="41"/>
      <c r="W187" s="41"/>
      <c r="X187" s="41"/>
      <c r="Y187" s="41"/>
      <c r="Z187" s="41"/>
      <c r="AA187" s="41"/>
      <c r="AB187" s="41"/>
      <c r="AC187" s="41"/>
      <c r="AD187" s="41"/>
      <c r="AE187" s="41"/>
      <c r="AT187" s="20" t="s">
        <v>153</v>
      </c>
      <c r="AU187" s="20" t="s">
        <v>81</v>
      </c>
    </row>
    <row r="188" s="14" customFormat="1">
      <c r="A188" s="14"/>
      <c r="B188" s="245"/>
      <c r="C188" s="246"/>
      <c r="D188" s="228" t="s">
        <v>173</v>
      </c>
      <c r="E188" s="246"/>
      <c r="F188" s="248" t="s">
        <v>1779</v>
      </c>
      <c r="G188" s="246"/>
      <c r="H188" s="249">
        <v>3.5339999999999998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173</v>
      </c>
      <c r="AU188" s="255" t="s">
        <v>81</v>
      </c>
      <c r="AV188" s="14" t="s">
        <v>81</v>
      </c>
      <c r="AW188" s="14" t="s">
        <v>4</v>
      </c>
      <c r="AX188" s="14" t="s">
        <v>77</v>
      </c>
      <c r="AY188" s="255" t="s">
        <v>142</v>
      </c>
    </row>
    <row r="189" s="2" customFormat="1" ht="33" customHeight="1">
      <c r="A189" s="41"/>
      <c r="B189" s="42"/>
      <c r="C189" s="215" t="s">
        <v>335</v>
      </c>
      <c r="D189" s="215" t="s">
        <v>144</v>
      </c>
      <c r="E189" s="216" t="s">
        <v>918</v>
      </c>
      <c r="F189" s="217" t="s">
        <v>919</v>
      </c>
      <c r="G189" s="218" t="s">
        <v>206</v>
      </c>
      <c r="H189" s="219">
        <v>0.186</v>
      </c>
      <c r="I189" s="220"/>
      <c r="J189" s="221">
        <f>ROUND(I189*H189,2)</f>
        <v>0</v>
      </c>
      <c r="K189" s="217" t="s">
        <v>148</v>
      </c>
      <c r="L189" s="47"/>
      <c r="M189" s="222" t="s">
        <v>19</v>
      </c>
      <c r="N189" s="223" t="s">
        <v>44</v>
      </c>
      <c r="O189" s="87"/>
      <c r="P189" s="224">
        <f>O189*H189</f>
        <v>0</v>
      </c>
      <c r="Q189" s="224">
        <v>0</v>
      </c>
      <c r="R189" s="224">
        <f>Q189*H189</f>
        <v>0</v>
      </c>
      <c r="S189" s="224">
        <v>0</v>
      </c>
      <c r="T189" s="225">
        <f>S189*H189</f>
        <v>0</v>
      </c>
      <c r="U189" s="41"/>
      <c r="V189" s="41"/>
      <c r="W189" s="41"/>
      <c r="X189" s="41"/>
      <c r="Y189" s="41"/>
      <c r="Z189" s="41"/>
      <c r="AA189" s="41"/>
      <c r="AB189" s="41"/>
      <c r="AC189" s="41"/>
      <c r="AD189" s="41"/>
      <c r="AE189" s="41"/>
      <c r="AR189" s="226" t="s">
        <v>149</v>
      </c>
      <c r="AT189" s="226" t="s">
        <v>144</v>
      </c>
      <c r="AU189" s="226" t="s">
        <v>81</v>
      </c>
      <c r="AY189" s="20" t="s">
        <v>142</v>
      </c>
      <c r="BE189" s="227">
        <f>IF(N189="základní",J189,0)</f>
        <v>0</v>
      </c>
      <c r="BF189" s="227">
        <f>IF(N189="snížená",J189,0)</f>
        <v>0</v>
      </c>
      <c r="BG189" s="227">
        <f>IF(N189="zákl. přenesená",J189,0)</f>
        <v>0</v>
      </c>
      <c r="BH189" s="227">
        <f>IF(N189="sníž. přenesená",J189,0)</f>
        <v>0</v>
      </c>
      <c r="BI189" s="227">
        <f>IF(N189="nulová",J189,0)</f>
        <v>0</v>
      </c>
      <c r="BJ189" s="20" t="s">
        <v>77</v>
      </c>
      <c r="BK189" s="227">
        <f>ROUND(I189*H189,2)</f>
        <v>0</v>
      </c>
      <c r="BL189" s="20" t="s">
        <v>149</v>
      </c>
      <c r="BM189" s="226" t="s">
        <v>1780</v>
      </c>
    </row>
    <row r="190" s="2" customFormat="1">
      <c r="A190" s="41"/>
      <c r="B190" s="42"/>
      <c r="C190" s="43"/>
      <c r="D190" s="228" t="s">
        <v>151</v>
      </c>
      <c r="E190" s="43"/>
      <c r="F190" s="229" t="s">
        <v>921</v>
      </c>
      <c r="G190" s="43"/>
      <c r="H190" s="43"/>
      <c r="I190" s="230"/>
      <c r="J190" s="43"/>
      <c r="K190" s="43"/>
      <c r="L190" s="47"/>
      <c r="M190" s="231"/>
      <c r="N190" s="232"/>
      <c r="O190" s="87"/>
      <c r="P190" s="87"/>
      <c r="Q190" s="87"/>
      <c r="R190" s="87"/>
      <c r="S190" s="87"/>
      <c r="T190" s="88"/>
      <c r="U190" s="41"/>
      <c r="V190" s="41"/>
      <c r="W190" s="41"/>
      <c r="X190" s="41"/>
      <c r="Y190" s="41"/>
      <c r="Z190" s="41"/>
      <c r="AA190" s="41"/>
      <c r="AB190" s="41"/>
      <c r="AC190" s="41"/>
      <c r="AD190" s="41"/>
      <c r="AE190" s="41"/>
      <c r="AT190" s="20" t="s">
        <v>151</v>
      </c>
      <c r="AU190" s="20" t="s">
        <v>81</v>
      </c>
    </row>
    <row r="191" s="2" customFormat="1">
      <c r="A191" s="41"/>
      <c r="B191" s="42"/>
      <c r="C191" s="43"/>
      <c r="D191" s="233" t="s">
        <v>153</v>
      </c>
      <c r="E191" s="43"/>
      <c r="F191" s="234" t="s">
        <v>922</v>
      </c>
      <c r="G191" s="43"/>
      <c r="H191" s="43"/>
      <c r="I191" s="230"/>
      <c r="J191" s="43"/>
      <c r="K191" s="43"/>
      <c r="L191" s="47"/>
      <c r="M191" s="231"/>
      <c r="N191" s="232"/>
      <c r="O191" s="87"/>
      <c r="P191" s="87"/>
      <c r="Q191" s="87"/>
      <c r="R191" s="87"/>
      <c r="S191" s="87"/>
      <c r="T191" s="88"/>
      <c r="U191" s="41"/>
      <c r="V191" s="41"/>
      <c r="W191" s="41"/>
      <c r="X191" s="41"/>
      <c r="Y191" s="41"/>
      <c r="Z191" s="41"/>
      <c r="AA191" s="41"/>
      <c r="AB191" s="41"/>
      <c r="AC191" s="41"/>
      <c r="AD191" s="41"/>
      <c r="AE191" s="41"/>
      <c r="AT191" s="20" t="s">
        <v>153</v>
      </c>
      <c r="AU191" s="20" t="s">
        <v>81</v>
      </c>
    </row>
    <row r="192" s="12" customFormat="1" ht="22.8" customHeight="1">
      <c r="A192" s="12"/>
      <c r="B192" s="199"/>
      <c r="C192" s="200"/>
      <c r="D192" s="201" t="s">
        <v>72</v>
      </c>
      <c r="E192" s="213" t="s">
        <v>937</v>
      </c>
      <c r="F192" s="213" t="s">
        <v>938</v>
      </c>
      <c r="G192" s="200"/>
      <c r="H192" s="200"/>
      <c r="I192" s="203"/>
      <c r="J192" s="214">
        <f>BK192</f>
        <v>0</v>
      </c>
      <c r="K192" s="200"/>
      <c r="L192" s="205"/>
      <c r="M192" s="206"/>
      <c r="N192" s="207"/>
      <c r="O192" s="207"/>
      <c r="P192" s="208">
        <f>SUM(P193:P195)</f>
        <v>0</v>
      </c>
      <c r="Q192" s="207"/>
      <c r="R192" s="208">
        <f>SUM(R193:R195)</f>
        <v>0</v>
      </c>
      <c r="S192" s="207"/>
      <c r="T192" s="209">
        <f>SUM(T193:T195)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10" t="s">
        <v>77</v>
      </c>
      <c r="AT192" s="211" t="s">
        <v>72</v>
      </c>
      <c r="AU192" s="211" t="s">
        <v>77</v>
      </c>
      <c r="AY192" s="210" t="s">
        <v>142</v>
      </c>
      <c r="BK192" s="212">
        <f>SUM(BK193:BK195)</f>
        <v>0</v>
      </c>
    </row>
    <row r="193" s="2" customFormat="1" ht="24.15" customHeight="1">
      <c r="A193" s="41"/>
      <c r="B193" s="42"/>
      <c r="C193" s="215" t="s">
        <v>341</v>
      </c>
      <c r="D193" s="215" t="s">
        <v>144</v>
      </c>
      <c r="E193" s="216" t="s">
        <v>940</v>
      </c>
      <c r="F193" s="217" t="s">
        <v>941</v>
      </c>
      <c r="G193" s="218" t="s">
        <v>206</v>
      </c>
      <c r="H193" s="219">
        <v>0.25</v>
      </c>
      <c r="I193" s="220"/>
      <c r="J193" s="221">
        <f>ROUND(I193*H193,2)</f>
        <v>0</v>
      </c>
      <c r="K193" s="217" t="s">
        <v>148</v>
      </c>
      <c r="L193" s="47"/>
      <c r="M193" s="222" t="s">
        <v>19</v>
      </c>
      <c r="N193" s="223" t="s">
        <v>44</v>
      </c>
      <c r="O193" s="87"/>
      <c r="P193" s="224">
        <f>O193*H193</f>
        <v>0</v>
      </c>
      <c r="Q193" s="224">
        <v>0</v>
      </c>
      <c r="R193" s="224">
        <f>Q193*H193</f>
        <v>0</v>
      </c>
      <c r="S193" s="224">
        <v>0</v>
      </c>
      <c r="T193" s="225">
        <f>S193*H193</f>
        <v>0</v>
      </c>
      <c r="U193" s="41"/>
      <c r="V193" s="41"/>
      <c r="W193" s="41"/>
      <c r="X193" s="41"/>
      <c r="Y193" s="41"/>
      <c r="Z193" s="41"/>
      <c r="AA193" s="41"/>
      <c r="AB193" s="41"/>
      <c r="AC193" s="41"/>
      <c r="AD193" s="41"/>
      <c r="AE193" s="41"/>
      <c r="AR193" s="226" t="s">
        <v>149</v>
      </c>
      <c r="AT193" s="226" t="s">
        <v>144</v>
      </c>
      <c r="AU193" s="226" t="s">
        <v>81</v>
      </c>
      <c r="AY193" s="20" t="s">
        <v>142</v>
      </c>
      <c r="BE193" s="227">
        <f>IF(N193="základní",J193,0)</f>
        <v>0</v>
      </c>
      <c r="BF193" s="227">
        <f>IF(N193="snížená",J193,0)</f>
        <v>0</v>
      </c>
      <c r="BG193" s="227">
        <f>IF(N193="zákl. přenesená",J193,0)</f>
        <v>0</v>
      </c>
      <c r="BH193" s="227">
        <f>IF(N193="sníž. přenesená",J193,0)</f>
        <v>0</v>
      </c>
      <c r="BI193" s="227">
        <f>IF(N193="nulová",J193,0)</f>
        <v>0</v>
      </c>
      <c r="BJ193" s="20" t="s">
        <v>77</v>
      </c>
      <c r="BK193" s="227">
        <f>ROUND(I193*H193,2)</f>
        <v>0</v>
      </c>
      <c r="BL193" s="20" t="s">
        <v>149</v>
      </c>
      <c r="BM193" s="226" t="s">
        <v>1781</v>
      </c>
    </row>
    <row r="194" s="2" customFormat="1">
      <c r="A194" s="41"/>
      <c r="B194" s="42"/>
      <c r="C194" s="43"/>
      <c r="D194" s="228" t="s">
        <v>151</v>
      </c>
      <c r="E194" s="43"/>
      <c r="F194" s="229" t="s">
        <v>943</v>
      </c>
      <c r="G194" s="43"/>
      <c r="H194" s="43"/>
      <c r="I194" s="230"/>
      <c r="J194" s="43"/>
      <c r="K194" s="43"/>
      <c r="L194" s="47"/>
      <c r="M194" s="231"/>
      <c r="N194" s="232"/>
      <c r="O194" s="87"/>
      <c r="P194" s="87"/>
      <c r="Q194" s="87"/>
      <c r="R194" s="87"/>
      <c r="S194" s="87"/>
      <c r="T194" s="88"/>
      <c r="U194" s="41"/>
      <c r="V194" s="41"/>
      <c r="W194" s="41"/>
      <c r="X194" s="41"/>
      <c r="Y194" s="41"/>
      <c r="Z194" s="41"/>
      <c r="AA194" s="41"/>
      <c r="AB194" s="41"/>
      <c r="AC194" s="41"/>
      <c r="AD194" s="41"/>
      <c r="AE194" s="41"/>
      <c r="AT194" s="20" t="s">
        <v>151</v>
      </c>
      <c r="AU194" s="20" t="s">
        <v>81</v>
      </c>
    </row>
    <row r="195" s="2" customFormat="1">
      <c r="A195" s="41"/>
      <c r="B195" s="42"/>
      <c r="C195" s="43"/>
      <c r="D195" s="233" t="s">
        <v>153</v>
      </c>
      <c r="E195" s="43"/>
      <c r="F195" s="234" t="s">
        <v>944</v>
      </c>
      <c r="G195" s="43"/>
      <c r="H195" s="43"/>
      <c r="I195" s="230"/>
      <c r="J195" s="43"/>
      <c r="K195" s="43"/>
      <c r="L195" s="47"/>
      <c r="M195" s="231"/>
      <c r="N195" s="232"/>
      <c r="O195" s="87"/>
      <c r="P195" s="87"/>
      <c r="Q195" s="87"/>
      <c r="R195" s="87"/>
      <c r="S195" s="87"/>
      <c r="T195" s="88"/>
      <c r="U195" s="41"/>
      <c r="V195" s="41"/>
      <c r="W195" s="41"/>
      <c r="X195" s="41"/>
      <c r="Y195" s="41"/>
      <c r="Z195" s="41"/>
      <c r="AA195" s="41"/>
      <c r="AB195" s="41"/>
      <c r="AC195" s="41"/>
      <c r="AD195" s="41"/>
      <c r="AE195" s="41"/>
      <c r="AT195" s="20" t="s">
        <v>153</v>
      </c>
      <c r="AU195" s="20" t="s">
        <v>81</v>
      </c>
    </row>
    <row r="196" s="12" customFormat="1" ht="25.92" customHeight="1">
      <c r="A196" s="12"/>
      <c r="B196" s="199"/>
      <c r="C196" s="200"/>
      <c r="D196" s="201" t="s">
        <v>72</v>
      </c>
      <c r="E196" s="202" t="s">
        <v>945</v>
      </c>
      <c r="F196" s="202" t="s">
        <v>946</v>
      </c>
      <c r="G196" s="200"/>
      <c r="H196" s="200"/>
      <c r="I196" s="203"/>
      <c r="J196" s="204">
        <f>BK196</f>
        <v>0</v>
      </c>
      <c r="K196" s="200"/>
      <c r="L196" s="205"/>
      <c r="M196" s="206"/>
      <c r="N196" s="207"/>
      <c r="O196" s="207"/>
      <c r="P196" s="208">
        <f>P197+P209+P231+P241+P265+P274</f>
        <v>0</v>
      </c>
      <c r="Q196" s="207"/>
      <c r="R196" s="208">
        <f>R197+R209+R231+R241+R265+R274</f>
        <v>0.30796397499999995</v>
      </c>
      <c r="S196" s="207"/>
      <c r="T196" s="209">
        <f>T197+T209+T231+T241+T265+T274</f>
        <v>0.035360000000000003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10" t="s">
        <v>81</v>
      </c>
      <c r="AT196" s="211" t="s">
        <v>72</v>
      </c>
      <c r="AU196" s="211" t="s">
        <v>73</v>
      </c>
      <c r="AY196" s="210" t="s">
        <v>142</v>
      </c>
      <c r="BK196" s="212">
        <f>BK197+BK209+BK231+BK241+BK265+BK274</f>
        <v>0</v>
      </c>
    </row>
    <row r="197" s="12" customFormat="1" ht="22.8" customHeight="1">
      <c r="A197" s="12"/>
      <c r="B197" s="199"/>
      <c r="C197" s="200"/>
      <c r="D197" s="201" t="s">
        <v>72</v>
      </c>
      <c r="E197" s="213" t="s">
        <v>947</v>
      </c>
      <c r="F197" s="213" t="s">
        <v>948</v>
      </c>
      <c r="G197" s="200"/>
      <c r="H197" s="200"/>
      <c r="I197" s="203"/>
      <c r="J197" s="214">
        <f>BK197</f>
        <v>0</v>
      </c>
      <c r="K197" s="200"/>
      <c r="L197" s="205"/>
      <c r="M197" s="206"/>
      <c r="N197" s="207"/>
      <c r="O197" s="207"/>
      <c r="P197" s="208">
        <f>SUM(P198:P208)</f>
        <v>0</v>
      </c>
      <c r="Q197" s="207"/>
      <c r="R197" s="208">
        <f>SUM(R198:R208)</f>
        <v>0.027636000000000001</v>
      </c>
      <c r="S197" s="207"/>
      <c r="T197" s="209">
        <f>SUM(T198:T208)</f>
        <v>0</v>
      </c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R197" s="210" t="s">
        <v>81</v>
      </c>
      <c r="AT197" s="211" t="s">
        <v>72</v>
      </c>
      <c r="AU197" s="211" t="s">
        <v>77</v>
      </c>
      <c r="AY197" s="210" t="s">
        <v>142</v>
      </c>
      <c r="BK197" s="212">
        <f>SUM(BK198:BK208)</f>
        <v>0</v>
      </c>
    </row>
    <row r="198" s="2" customFormat="1" ht="33" customHeight="1">
      <c r="A198" s="41"/>
      <c r="B198" s="42"/>
      <c r="C198" s="215" t="s">
        <v>347</v>
      </c>
      <c r="D198" s="215" t="s">
        <v>144</v>
      </c>
      <c r="E198" s="216" t="s">
        <v>1418</v>
      </c>
      <c r="F198" s="217" t="s">
        <v>1419</v>
      </c>
      <c r="G198" s="218" t="s">
        <v>147</v>
      </c>
      <c r="H198" s="219">
        <v>9.4000000000000004</v>
      </c>
      <c r="I198" s="220"/>
      <c r="J198" s="221">
        <f>ROUND(I198*H198,2)</f>
        <v>0</v>
      </c>
      <c r="K198" s="217" t="s">
        <v>148</v>
      </c>
      <c r="L198" s="47"/>
      <c r="M198" s="222" t="s">
        <v>19</v>
      </c>
      <c r="N198" s="223" t="s">
        <v>44</v>
      </c>
      <c r="O198" s="87"/>
      <c r="P198" s="224">
        <f>O198*H198</f>
        <v>0</v>
      </c>
      <c r="Q198" s="224">
        <v>0.00019000000000000001</v>
      </c>
      <c r="R198" s="224">
        <f>Q198*H198</f>
        <v>0.0017860000000000003</v>
      </c>
      <c r="S198" s="224">
        <v>0</v>
      </c>
      <c r="T198" s="225">
        <f>S198*H198</f>
        <v>0</v>
      </c>
      <c r="U198" s="41"/>
      <c r="V198" s="41"/>
      <c r="W198" s="41"/>
      <c r="X198" s="41"/>
      <c r="Y198" s="41"/>
      <c r="Z198" s="41"/>
      <c r="AA198" s="41"/>
      <c r="AB198" s="41"/>
      <c r="AC198" s="41"/>
      <c r="AD198" s="41"/>
      <c r="AE198" s="41"/>
      <c r="AR198" s="226" t="s">
        <v>249</v>
      </c>
      <c r="AT198" s="226" t="s">
        <v>144</v>
      </c>
      <c r="AU198" s="226" t="s">
        <v>81</v>
      </c>
      <c r="AY198" s="20" t="s">
        <v>142</v>
      </c>
      <c r="BE198" s="227">
        <f>IF(N198="základní",J198,0)</f>
        <v>0</v>
      </c>
      <c r="BF198" s="227">
        <f>IF(N198="snížená",J198,0)</f>
        <v>0</v>
      </c>
      <c r="BG198" s="227">
        <f>IF(N198="zákl. přenesená",J198,0)</f>
        <v>0</v>
      </c>
      <c r="BH198" s="227">
        <f>IF(N198="sníž. přenesená",J198,0)</f>
        <v>0</v>
      </c>
      <c r="BI198" s="227">
        <f>IF(N198="nulová",J198,0)</f>
        <v>0</v>
      </c>
      <c r="BJ198" s="20" t="s">
        <v>77</v>
      </c>
      <c r="BK198" s="227">
        <f>ROUND(I198*H198,2)</f>
        <v>0</v>
      </c>
      <c r="BL198" s="20" t="s">
        <v>249</v>
      </c>
      <c r="BM198" s="226" t="s">
        <v>1782</v>
      </c>
    </row>
    <row r="199" s="2" customFormat="1">
      <c r="A199" s="41"/>
      <c r="B199" s="42"/>
      <c r="C199" s="43"/>
      <c r="D199" s="228" t="s">
        <v>151</v>
      </c>
      <c r="E199" s="43"/>
      <c r="F199" s="229" t="s">
        <v>1421</v>
      </c>
      <c r="G199" s="43"/>
      <c r="H199" s="43"/>
      <c r="I199" s="230"/>
      <c r="J199" s="43"/>
      <c r="K199" s="43"/>
      <c r="L199" s="47"/>
      <c r="M199" s="231"/>
      <c r="N199" s="232"/>
      <c r="O199" s="87"/>
      <c r="P199" s="87"/>
      <c r="Q199" s="87"/>
      <c r="R199" s="87"/>
      <c r="S199" s="87"/>
      <c r="T199" s="88"/>
      <c r="U199" s="41"/>
      <c r="V199" s="41"/>
      <c r="W199" s="41"/>
      <c r="X199" s="41"/>
      <c r="Y199" s="41"/>
      <c r="Z199" s="41"/>
      <c r="AA199" s="41"/>
      <c r="AB199" s="41"/>
      <c r="AC199" s="41"/>
      <c r="AD199" s="41"/>
      <c r="AE199" s="41"/>
      <c r="AT199" s="20" t="s">
        <v>151</v>
      </c>
      <c r="AU199" s="20" t="s">
        <v>81</v>
      </c>
    </row>
    <row r="200" s="2" customFormat="1">
      <c r="A200" s="41"/>
      <c r="B200" s="42"/>
      <c r="C200" s="43"/>
      <c r="D200" s="233" t="s">
        <v>153</v>
      </c>
      <c r="E200" s="43"/>
      <c r="F200" s="234" t="s">
        <v>1422</v>
      </c>
      <c r="G200" s="43"/>
      <c r="H200" s="43"/>
      <c r="I200" s="230"/>
      <c r="J200" s="43"/>
      <c r="K200" s="43"/>
      <c r="L200" s="47"/>
      <c r="M200" s="231"/>
      <c r="N200" s="232"/>
      <c r="O200" s="87"/>
      <c r="P200" s="87"/>
      <c r="Q200" s="87"/>
      <c r="R200" s="87"/>
      <c r="S200" s="87"/>
      <c r="T200" s="88"/>
      <c r="U200" s="41"/>
      <c r="V200" s="41"/>
      <c r="W200" s="41"/>
      <c r="X200" s="41"/>
      <c r="Y200" s="41"/>
      <c r="Z200" s="41"/>
      <c r="AA200" s="41"/>
      <c r="AB200" s="41"/>
      <c r="AC200" s="41"/>
      <c r="AD200" s="41"/>
      <c r="AE200" s="41"/>
      <c r="AT200" s="20" t="s">
        <v>153</v>
      </c>
      <c r="AU200" s="20" t="s">
        <v>81</v>
      </c>
    </row>
    <row r="201" s="2" customFormat="1" ht="24.15" customHeight="1">
      <c r="A201" s="41"/>
      <c r="B201" s="42"/>
      <c r="C201" s="267" t="s">
        <v>353</v>
      </c>
      <c r="D201" s="267" t="s">
        <v>199</v>
      </c>
      <c r="E201" s="268" t="s">
        <v>1423</v>
      </c>
      <c r="F201" s="269" t="s">
        <v>1424</v>
      </c>
      <c r="G201" s="270" t="s">
        <v>147</v>
      </c>
      <c r="H201" s="271">
        <v>10.34</v>
      </c>
      <c r="I201" s="272"/>
      <c r="J201" s="273">
        <f>ROUND(I201*H201,2)</f>
        <v>0</v>
      </c>
      <c r="K201" s="269" t="s">
        <v>148</v>
      </c>
      <c r="L201" s="274"/>
      <c r="M201" s="275" t="s">
        <v>19</v>
      </c>
      <c r="N201" s="276" t="s">
        <v>44</v>
      </c>
      <c r="O201" s="87"/>
      <c r="P201" s="224">
        <f>O201*H201</f>
        <v>0</v>
      </c>
      <c r="Q201" s="224">
        <v>0.0025000000000000001</v>
      </c>
      <c r="R201" s="224">
        <f>Q201*H201</f>
        <v>0.025850000000000001</v>
      </c>
      <c r="S201" s="224">
        <v>0</v>
      </c>
      <c r="T201" s="225">
        <f>S201*H201</f>
        <v>0</v>
      </c>
      <c r="U201" s="41"/>
      <c r="V201" s="41"/>
      <c r="W201" s="41"/>
      <c r="X201" s="41"/>
      <c r="Y201" s="41"/>
      <c r="Z201" s="41"/>
      <c r="AA201" s="41"/>
      <c r="AB201" s="41"/>
      <c r="AC201" s="41"/>
      <c r="AD201" s="41"/>
      <c r="AE201" s="41"/>
      <c r="AR201" s="226" t="s">
        <v>368</v>
      </c>
      <c r="AT201" s="226" t="s">
        <v>199</v>
      </c>
      <c r="AU201" s="226" t="s">
        <v>81</v>
      </c>
      <c r="AY201" s="20" t="s">
        <v>142</v>
      </c>
      <c r="BE201" s="227">
        <f>IF(N201="základní",J201,0)</f>
        <v>0</v>
      </c>
      <c r="BF201" s="227">
        <f>IF(N201="snížená",J201,0)</f>
        <v>0</v>
      </c>
      <c r="BG201" s="227">
        <f>IF(N201="zákl. přenesená",J201,0)</f>
        <v>0</v>
      </c>
      <c r="BH201" s="227">
        <f>IF(N201="sníž. přenesená",J201,0)</f>
        <v>0</v>
      </c>
      <c r="BI201" s="227">
        <f>IF(N201="nulová",J201,0)</f>
        <v>0</v>
      </c>
      <c r="BJ201" s="20" t="s">
        <v>77</v>
      </c>
      <c r="BK201" s="227">
        <f>ROUND(I201*H201,2)</f>
        <v>0</v>
      </c>
      <c r="BL201" s="20" t="s">
        <v>249</v>
      </c>
      <c r="BM201" s="226" t="s">
        <v>1783</v>
      </c>
    </row>
    <row r="202" s="2" customFormat="1">
      <c r="A202" s="41"/>
      <c r="B202" s="42"/>
      <c r="C202" s="43"/>
      <c r="D202" s="228" t="s">
        <v>151</v>
      </c>
      <c r="E202" s="43"/>
      <c r="F202" s="229" t="s">
        <v>1424</v>
      </c>
      <c r="G202" s="43"/>
      <c r="H202" s="43"/>
      <c r="I202" s="230"/>
      <c r="J202" s="43"/>
      <c r="K202" s="43"/>
      <c r="L202" s="47"/>
      <c r="M202" s="231"/>
      <c r="N202" s="232"/>
      <c r="O202" s="87"/>
      <c r="P202" s="87"/>
      <c r="Q202" s="87"/>
      <c r="R202" s="87"/>
      <c r="S202" s="87"/>
      <c r="T202" s="88"/>
      <c r="U202" s="41"/>
      <c r="V202" s="41"/>
      <c r="W202" s="41"/>
      <c r="X202" s="41"/>
      <c r="Y202" s="41"/>
      <c r="Z202" s="41"/>
      <c r="AA202" s="41"/>
      <c r="AB202" s="41"/>
      <c r="AC202" s="41"/>
      <c r="AD202" s="41"/>
      <c r="AE202" s="41"/>
      <c r="AT202" s="20" t="s">
        <v>151</v>
      </c>
      <c r="AU202" s="20" t="s">
        <v>81</v>
      </c>
    </row>
    <row r="203" s="13" customFormat="1">
      <c r="A203" s="13"/>
      <c r="B203" s="235"/>
      <c r="C203" s="236"/>
      <c r="D203" s="228" t="s">
        <v>173</v>
      </c>
      <c r="E203" s="237" t="s">
        <v>19</v>
      </c>
      <c r="F203" s="238" t="s">
        <v>436</v>
      </c>
      <c r="G203" s="236"/>
      <c r="H203" s="237" t="s">
        <v>19</v>
      </c>
      <c r="I203" s="239"/>
      <c r="J203" s="236"/>
      <c r="K203" s="236"/>
      <c r="L203" s="240"/>
      <c r="M203" s="241"/>
      <c r="N203" s="242"/>
      <c r="O203" s="242"/>
      <c r="P203" s="242"/>
      <c r="Q203" s="242"/>
      <c r="R203" s="242"/>
      <c r="S203" s="242"/>
      <c r="T203" s="243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44" t="s">
        <v>173</v>
      </c>
      <c r="AU203" s="244" t="s">
        <v>81</v>
      </c>
      <c r="AV203" s="13" t="s">
        <v>77</v>
      </c>
      <c r="AW203" s="13" t="s">
        <v>34</v>
      </c>
      <c r="AX203" s="13" t="s">
        <v>73</v>
      </c>
      <c r="AY203" s="244" t="s">
        <v>142</v>
      </c>
    </row>
    <row r="204" s="14" customFormat="1">
      <c r="A204" s="14"/>
      <c r="B204" s="245"/>
      <c r="C204" s="246"/>
      <c r="D204" s="228" t="s">
        <v>173</v>
      </c>
      <c r="E204" s="247" t="s">
        <v>19</v>
      </c>
      <c r="F204" s="248" t="s">
        <v>1771</v>
      </c>
      <c r="G204" s="246"/>
      <c r="H204" s="249">
        <v>9.4000000000000004</v>
      </c>
      <c r="I204" s="250"/>
      <c r="J204" s="246"/>
      <c r="K204" s="246"/>
      <c r="L204" s="251"/>
      <c r="M204" s="252"/>
      <c r="N204" s="253"/>
      <c r="O204" s="253"/>
      <c r="P204" s="253"/>
      <c r="Q204" s="253"/>
      <c r="R204" s="253"/>
      <c r="S204" s="253"/>
      <c r="T204" s="254"/>
      <c r="U204" s="14"/>
      <c r="V204" s="14"/>
      <c r="W204" s="14"/>
      <c r="X204" s="14"/>
      <c r="Y204" s="14"/>
      <c r="Z204" s="14"/>
      <c r="AA204" s="14"/>
      <c r="AB204" s="14"/>
      <c r="AC204" s="14"/>
      <c r="AD204" s="14"/>
      <c r="AE204" s="14"/>
      <c r="AT204" s="255" t="s">
        <v>173</v>
      </c>
      <c r="AU204" s="255" t="s">
        <v>81</v>
      </c>
      <c r="AV204" s="14" t="s">
        <v>81</v>
      </c>
      <c r="AW204" s="14" t="s">
        <v>34</v>
      </c>
      <c r="AX204" s="14" t="s">
        <v>77</v>
      </c>
      <c r="AY204" s="255" t="s">
        <v>142</v>
      </c>
    </row>
    <row r="205" s="14" customFormat="1">
      <c r="A205" s="14"/>
      <c r="B205" s="245"/>
      <c r="C205" s="246"/>
      <c r="D205" s="228" t="s">
        <v>173</v>
      </c>
      <c r="E205" s="246"/>
      <c r="F205" s="248" t="s">
        <v>1784</v>
      </c>
      <c r="G205" s="246"/>
      <c r="H205" s="249">
        <v>10.34</v>
      </c>
      <c r="I205" s="250"/>
      <c r="J205" s="246"/>
      <c r="K205" s="246"/>
      <c r="L205" s="251"/>
      <c r="M205" s="252"/>
      <c r="N205" s="253"/>
      <c r="O205" s="253"/>
      <c r="P205" s="253"/>
      <c r="Q205" s="253"/>
      <c r="R205" s="253"/>
      <c r="S205" s="253"/>
      <c r="T205" s="254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5" t="s">
        <v>173</v>
      </c>
      <c r="AU205" s="255" t="s">
        <v>81</v>
      </c>
      <c r="AV205" s="14" t="s">
        <v>81</v>
      </c>
      <c r="AW205" s="14" t="s">
        <v>4</v>
      </c>
      <c r="AX205" s="14" t="s">
        <v>77</v>
      </c>
      <c r="AY205" s="255" t="s">
        <v>142</v>
      </c>
    </row>
    <row r="206" s="2" customFormat="1" ht="24.15" customHeight="1">
      <c r="A206" s="41"/>
      <c r="B206" s="42"/>
      <c r="C206" s="215" t="s">
        <v>361</v>
      </c>
      <c r="D206" s="215" t="s">
        <v>144</v>
      </c>
      <c r="E206" s="216" t="s">
        <v>963</v>
      </c>
      <c r="F206" s="217" t="s">
        <v>964</v>
      </c>
      <c r="G206" s="218" t="s">
        <v>206</v>
      </c>
      <c r="H206" s="219">
        <v>0.028000000000000001</v>
      </c>
      <c r="I206" s="220"/>
      <c r="J206" s="221">
        <f>ROUND(I206*H206,2)</f>
        <v>0</v>
      </c>
      <c r="K206" s="217" t="s">
        <v>148</v>
      </c>
      <c r="L206" s="47"/>
      <c r="M206" s="222" t="s">
        <v>19</v>
      </c>
      <c r="N206" s="223" t="s">
        <v>44</v>
      </c>
      <c r="O206" s="87"/>
      <c r="P206" s="224">
        <f>O206*H206</f>
        <v>0</v>
      </c>
      <c r="Q206" s="224">
        <v>0</v>
      </c>
      <c r="R206" s="224">
        <f>Q206*H206</f>
        <v>0</v>
      </c>
      <c r="S206" s="224">
        <v>0</v>
      </c>
      <c r="T206" s="225">
        <f>S206*H206</f>
        <v>0</v>
      </c>
      <c r="U206" s="41"/>
      <c r="V206" s="41"/>
      <c r="W206" s="41"/>
      <c r="X206" s="41"/>
      <c r="Y206" s="41"/>
      <c r="Z206" s="41"/>
      <c r="AA206" s="41"/>
      <c r="AB206" s="41"/>
      <c r="AC206" s="41"/>
      <c r="AD206" s="41"/>
      <c r="AE206" s="41"/>
      <c r="AR206" s="226" t="s">
        <v>249</v>
      </c>
      <c r="AT206" s="226" t="s">
        <v>144</v>
      </c>
      <c r="AU206" s="226" t="s">
        <v>81</v>
      </c>
      <c r="AY206" s="20" t="s">
        <v>142</v>
      </c>
      <c r="BE206" s="227">
        <f>IF(N206="základní",J206,0)</f>
        <v>0</v>
      </c>
      <c r="BF206" s="227">
        <f>IF(N206="snížená",J206,0)</f>
        <v>0</v>
      </c>
      <c r="BG206" s="227">
        <f>IF(N206="zákl. přenesená",J206,0)</f>
        <v>0</v>
      </c>
      <c r="BH206" s="227">
        <f>IF(N206="sníž. přenesená",J206,0)</f>
        <v>0</v>
      </c>
      <c r="BI206" s="227">
        <f>IF(N206="nulová",J206,0)</f>
        <v>0</v>
      </c>
      <c r="BJ206" s="20" t="s">
        <v>77</v>
      </c>
      <c r="BK206" s="227">
        <f>ROUND(I206*H206,2)</f>
        <v>0</v>
      </c>
      <c r="BL206" s="20" t="s">
        <v>249</v>
      </c>
      <c r="BM206" s="226" t="s">
        <v>1785</v>
      </c>
    </row>
    <row r="207" s="2" customFormat="1">
      <c r="A207" s="41"/>
      <c r="B207" s="42"/>
      <c r="C207" s="43"/>
      <c r="D207" s="228" t="s">
        <v>151</v>
      </c>
      <c r="E207" s="43"/>
      <c r="F207" s="229" t="s">
        <v>966</v>
      </c>
      <c r="G207" s="43"/>
      <c r="H207" s="43"/>
      <c r="I207" s="230"/>
      <c r="J207" s="43"/>
      <c r="K207" s="43"/>
      <c r="L207" s="47"/>
      <c r="M207" s="231"/>
      <c r="N207" s="232"/>
      <c r="O207" s="87"/>
      <c r="P207" s="87"/>
      <c r="Q207" s="87"/>
      <c r="R207" s="87"/>
      <c r="S207" s="87"/>
      <c r="T207" s="88"/>
      <c r="U207" s="41"/>
      <c r="V207" s="41"/>
      <c r="W207" s="41"/>
      <c r="X207" s="41"/>
      <c r="Y207" s="41"/>
      <c r="Z207" s="41"/>
      <c r="AA207" s="41"/>
      <c r="AB207" s="41"/>
      <c r="AC207" s="41"/>
      <c r="AD207" s="41"/>
      <c r="AE207" s="41"/>
      <c r="AT207" s="20" t="s">
        <v>151</v>
      </c>
      <c r="AU207" s="20" t="s">
        <v>81</v>
      </c>
    </row>
    <row r="208" s="2" customFormat="1">
      <c r="A208" s="41"/>
      <c r="B208" s="42"/>
      <c r="C208" s="43"/>
      <c r="D208" s="233" t="s">
        <v>153</v>
      </c>
      <c r="E208" s="43"/>
      <c r="F208" s="234" t="s">
        <v>967</v>
      </c>
      <c r="G208" s="43"/>
      <c r="H208" s="43"/>
      <c r="I208" s="230"/>
      <c r="J208" s="43"/>
      <c r="K208" s="43"/>
      <c r="L208" s="47"/>
      <c r="M208" s="231"/>
      <c r="N208" s="232"/>
      <c r="O208" s="87"/>
      <c r="P208" s="87"/>
      <c r="Q208" s="87"/>
      <c r="R208" s="87"/>
      <c r="S208" s="87"/>
      <c r="T208" s="88"/>
      <c r="U208" s="41"/>
      <c r="V208" s="41"/>
      <c r="W208" s="41"/>
      <c r="X208" s="41"/>
      <c r="Y208" s="41"/>
      <c r="Z208" s="41"/>
      <c r="AA208" s="41"/>
      <c r="AB208" s="41"/>
      <c r="AC208" s="41"/>
      <c r="AD208" s="41"/>
      <c r="AE208" s="41"/>
      <c r="AT208" s="20" t="s">
        <v>153</v>
      </c>
      <c r="AU208" s="20" t="s">
        <v>81</v>
      </c>
    </row>
    <row r="209" s="12" customFormat="1" ht="22.8" customHeight="1">
      <c r="A209" s="12"/>
      <c r="B209" s="199"/>
      <c r="C209" s="200"/>
      <c r="D209" s="201" t="s">
        <v>72</v>
      </c>
      <c r="E209" s="213" t="s">
        <v>1786</v>
      </c>
      <c r="F209" s="213" t="s">
        <v>1787</v>
      </c>
      <c r="G209" s="200"/>
      <c r="H209" s="200"/>
      <c r="I209" s="203"/>
      <c r="J209" s="214">
        <f>BK209</f>
        <v>0</v>
      </c>
      <c r="K209" s="200"/>
      <c r="L209" s="205"/>
      <c r="M209" s="206"/>
      <c r="N209" s="207"/>
      <c r="O209" s="207"/>
      <c r="P209" s="208">
        <f>SUM(P210:P230)</f>
        <v>0</v>
      </c>
      <c r="Q209" s="207"/>
      <c r="R209" s="208">
        <f>SUM(R210:R230)</f>
        <v>0.095630000000000007</v>
      </c>
      <c r="S209" s="207"/>
      <c r="T209" s="209">
        <f>SUM(T210:T230)</f>
        <v>0</v>
      </c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R209" s="210" t="s">
        <v>81</v>
      </c>
      <c r="AT209" s="211" t="s">
        <v>72</v>
      </c>
      <c r="AU209" s="211" t="s">
        <v>77</v>
      </c>
      <c r="AY209" s="210" t="s">
        <v>142</v>
      </c>
      <c r="BK209" s="212">
        <f>SUM(BK210:BK230)</f>
        <v>0</v>
      </c>
    </row>
    <row r="210" s="2" customFormat="1" ht="24.15" customHeight="1">
      <c r="A210" s="41"/>
      <c r="B210" s="42"/>
      <c r="C210" s="215" t="s">
        <v>368</v>
      </c>
      <c r="D210" s="215" t="s">
        <v>144</v>
      </c>
      <c r="E210" s="216" t="s">
        <v>1788</v>
      </c>
      <c r="F210" s="217" t="s">
        <v>1789</v>
      </c>
      <c r="G210" s="218" t="s">
        <v>163</v>
      </c>
      <c r="H210" s="219">
        <v>20</v>
      </c>
      <c r="I210" s="220"/>
      <c r="J210" s="221">
        <f>ROUND(I210*H210,2)</f>
        <v>0</v>
      </c>
      <c r="K210" s="217" t="s">
        <v>148</v>
      </c>
      <c r="L210" s="47"/>
      <c r="M210" s="222" t="s">
        <v>19</v>
      </c>
      <c r="N210" s="223" t="s">
        <v>44</v>
      </c>
      <c r="O210" s="87"/>
      <c r="P210" s="224">
        <f>O210*H210</f>
        <v>0</v>
      </c>
      <c r="Q210" s="224">
        <v>0.0030899999999999999</v>
      </c>
      <c r="R210" s="224">
        <f>Q210*H210</f>
        <v>0.061799999999999994</v>
      </c>
      <c r="S210" s="224">
        <v>0</v>
      </c>
      <c r="T210" s="225">
        <f>S210*H210</f>
        <v>0</v>
      </c>
      <c r="U210" s="41"/>
      <c r="V210" s="41"/>
      <c r="W210" s="41"/>
      <c r="X210" s="41"/>
      <c r="Y210" s="41"/>
      <c r="Z210" s="41"/>
      <c r="AA210" s="41"/>
      <c r="AB210" s="41"/>
      <c r="AC210" s="41"/>
      <c r="AD210" s="41"/>
      <c r="AE210" s="41"/>
      <c r="AR210" s="226" t="s">
        <v>249</v>
      </c>
      <c r="AT210" s="226" t="s">
        <v>144</v>
      </c>
      <c r="AU210" s="226" t="s">
        <v>81</v>
      </c>
      <c r="AY210" s="20" t="s">
        <v>142</v>
      </c>
      <c r="BE210" s="227">
        <f>IF(N210="základní",J210,0)</f>
        <v>0</v>
      </c>
      <c r="BF210" s="227">
        <f>IF(N210="snížená",J210,0)</f>
        <v>0</v>
      </c>
      <c r="BG210" s="227">
        <f>IF(N210="zákl. přenesená",J210,0)</f>
        <v>0</v>
      </c>
      <c r="BH210" s="227">
        <f>IF(N210="sníž. přenesená",J210,0)</f>
        <v>0</v>
      </c>
      <c r="BI210" s="227">
        <f>IF(N210="nulová",J210,0)</f>
        <v>0</v>
      </c>
      <c r="BJ210" s="20" t="s">
        <v>77</v>
      </c>
      <c r="BK210" s="227">
        <f>ROUND(I210*H210,2)</f>
        <v>0</v>
      </c>
      <c r="BL210" s="20" t="s">
        <v>249</v>
      </c>
      <c r="BM210" s="226" t="s">
        <v>1790</v>
      </c>
    </row>
    <row r="211" s="2" customFormat="1">
      <c r="A211" s="41"/>
      <c r="B211" s="42"/>
      <c r="C211" s="43"/>
      <c r="D211" s="228" t="s">
        <v>151</v>
      </c>
      <c r="E211" s="43"/>
      <c r="F211" s="229" t="s">
        <v>1791</v>
      </c>
      <c r="G211" s="43"/>
      <c r="H211" s="43"/>
      <c r="I211" s="230"/>
      <c r="J211" s="43"/>
      <c r="K211" s="43"/>
      <c r="L211" s="47"/>
      <c r="M211" s="231"/>
      <c r="N211" s="232"/>
      <c r="O211" s="87"/>
      <c r="P211" s="87"/>
      <c r="Q211" s="87"/>
      <c r="R211" s="87"/>
      <c r="S211" s="87"/>
      <c r="T211" s="88"/>
      <c r="U211" s="41"/>
      <c r="V211" s="41"/>
      <c r="W211" s="41"/>
      <c r="X211" s="41"/>
      <c r="Y211" s="41"/>
      <c r="Z211" s="41"/>
      <c r="AA211" s="41"/>
      <c r="AB211" s="41"/>
      <c r="AC211" s="41"/>
      <c r="AD211" s="41"/>
      <c r="AE211" s="41"/>
      <c r="AT211" s="20" t="s">
        <v>151</v>
      </c>
      <c r="AU211" s="20" t="s">
        <v>81</v>
      </c>
    </row>
    <row r="212" s="2" customFormat="1">
      <c r="A212" s="41"/>
      <c r="B212" s="42"/>
      <c r="C212" s="43"/>
      <c r="D212" s="233" t="s">
        <v>153</v>
      </c>
      <c r="E212" s="43"/>
      <c r="F212" s="234" t="s">
        <v>1792</v>
      </c>
      <c r="G212" s="43"/>
      <c r="H212" s="43"/>
      <c r="I212" s="230"/>
      <c r="J212" s="43"/>
      <c r="K212" s="43"/>
      <c r="L212" s="47"/>
      <c r="M212" s="231"/>
      <c r="N212" s="232"/>
      <c r="O212" s="87"/>
      <c r="P212" s="87"/>
      <c r="Q212" s="87"/>
      <c r="R212" s="87"/>
      <c r="S212" s="87"/>
      <c r="T212" s="88"/>
      <c r="U212" s="41"/>
      <c r="V212" s="41"/>
      <c r="W212" s="41"/>
      <c r="X212" s="41"/>
      <c r="Y212" s="41"/>
      <c r="Z212" s="41"/>
      <c r="AA212" s="41"/>
      <c r="AB212" s="41"/>
      <c r="AC212" s="41"/>
      <c r="AD212" s="41"/>
      <c r="AE212" s="41"/>
      <c r="AT212" s="20" t="s">
        <v>153</v>
      </c>
      <c r="AU212" s="20" t="s">
        <v>81</v>
      </c>
    </row>
    <row r="213" s="2" customFormat="1" ht="24.15" customHeight="1">
      <c r="A213" s="41"/>
      <c r="B213" s="42"/>
      <c r="C213" s="215" t="s">
        <v>379</v>
      </c>
      <c r="D213" s="215" t="s">
        <v>144</v>
      </c>
      <c r="E213" s="216" t="s">
        <v>1793</v>
      </c>
      <c r="F213" s="217" t="s">
        <v>1794</v>
      </c>
      <c r="G213" s="218" t="s">
        <v>641</v>
      </c>
      <c r="H213" s="219">
        <v>1</v>
      </c>
      <c r="I213" s="220"/>
      <c r="J213" s="221">
        <f>ROUND(I213*H213,2)</f>
        <v>0</v>
      </c>
      <c r="K213" s="217" t="s">
        <v>148</v>
      </c>
      <c r="L213" s="47"/>
      <c r="M213" s="222" t="s">
        <v>19</v>
      </c>
      <c r="N213" s="223" t="s">
        <v>44</v>
      </c>
      <c r="O213" s="87"/>
      <c r="P213" s="224">
        <f>O213*H213</f>
        <v>0</v>
      </c>
      <c r="Q213" s="224">
        <v>0</v>
      </c>
      <c r="R213" s="224">
        <f>Q213*H213</f>
        <v>0</v>
      </c>
      <c r="S213" s="224">
        <v>0</v>
      </c>
      <c r="T213" s="225">
        <f>S213*H213</f>
        <v>0</v>
      </c>
      <c r="U213" s="41"/>
      <c r="V213" s="41"/>
      <c r="W213" s="41"/>
      <c r="X213" s="41"/>
      <c r="Y213" s="41"/>
      <c r="Z213" s="41"/>
      <c r="AA213" s="41"/>
      <c r="AB213" s="41"/>
      <c r="AC213" s="41"/>
      <c r="AD213" s="41"/>
      <c r="AE213" s="41"/>
      <c r="AR213" s="226" t="s">
        <v>249</v>
      </c>
      <c r="AT213" s="226" t="s">
        <v>144</v>
      </c>
      <c r="AU213" s="226" t="s">
        <v>81</v>
      </c>
      <c r="AY213" s="20" t="s">
        <v>142</v>
      </c>
      <c r="BE213" s="227">
        <f>IF(N213="základní",J213,0)</f>
        <v>0</v>
      </c>
      <c r="BF213" s="227">
        <f>IF(N213="snížená",J213,0)</f>
        <v>0</v>
      </c>
      <c r="BG213" s="227">
        <f>IF(N213="zákl. přenesená",J213,0)</f>
        <v>0</v>
      </c>
      <c r="BH213" s="227">
        <f>IF(N213="sníž. přenesená",J213,0)</f>
        <v>0</v>
      </c>
      <c r="BI213" s="227">
        <f>IF(N213="nulová",J213,0)</f>
        <v>0</v>
      </c>
      <c r="BJ213" s="20" t="s">
        <v>77</v>
      </c>
      <c r="BK213" s="227">
        <f>ROUND(I213*H213,2)</f>
        <v>0</v>
      </c>
      <c r="BL213" s="20" t="s">
        <v>249</v>
      </c>
      <c r="BM213" s="226" t="s">
        <v>1795</v>
      </c>
    </row>
    <row r="214" s="2" customFormat="1">
      <c r="A214" s="41"/>
      <c r="B214" s="42"/>
      <c r="C214" s="43"/>
      <c r="D214" s="228" t="s">
        <v>151</v>
      </c>
      <c r="E214" s="43"/>
      <c r="F214" s="229" t="s">
        <v>1796</v>
      </c>
      <c r="G214" s="43"/>
      <c r="H214" s="43"/>
      <c r="I214" s="230"/>
      <c r="J214" s="43"/>
      <c r="K214" s="43"/>
      <c r="L214" s="47"/>
      <c r="M214" s="231"/>
      <c r="N214" s="232"/>
      <c r="O214" s="87"/>
      <c r="P214" s="87"/>
      <c r="Q214" s="87"/>
      <c r="R214" s="87"/>
      <c r="S214" s="87"/>
      <c r="T214" s="88"/>
      <c r="U214" s="41"/>
      <c r="V214" s="41"/>
      <c r="W214" s="41"/>
      <c r="X214" s="41"/>
      <c r="Y214" s="41"/>
      <c r="Z214" s="41"/>
      <c r="AA214" s="41"/>
      <c r="AB214" s="41"/>
      <c r="AC214" s="41"/>
      <c r="AD214" s="41"/>
      <c r="AE214" s="41"/>
      <c r="AT214" s="20" t="s">
        <v>151</v>
      </c>
      <c r="AU214" s="20" t="s">
        <v>81</v>
      </c>
    </row>
    <row r="215" s="2" customFormat="1">
      <c r="A215" s="41"/>
      <c r="B215" s="42"/>
      <c r="C215" s="43"/>
      <c r="D215" s="233" t="s">
        <v>153</v>
      </c>
      <c r="E215" s="43"/>
      <c r="F215" s="234" t="s">
        <v>1797</v>
      </c>
      <c r="G215" s="43"/>
      <c r="H215" s="43"/>
      <c r="I215" s="230"/>
      <c r="J215" s="43"/>
      <c r="K215" s="43"/>
      <c r="L215" s="47"/>
      <c r="M215" s="231"/>
      <c r="N215" s="232"/>
      <c r="O215" s="87"/>
      <c r="P215" s="87"/>
      <c r="Q215" s="87"/>
      <c r="R215" s="87"/>
      <c r="S215" s="87"/>
      <c r="T215" s="88"/>
      <c r="U215" s="41"/>
      <c r="V215" s="41"/>
      <c r="W215" s="41"/>
      <c r="X215" s="41"/>
      <c r="Y215" s="41"/>
      <c r="Z215" s="41"/>
      <c r="AA215" s="41"/>
      <c r="AB215" s="41"/>
      <c r="AC215" s="41"/>
      <c r="AD215" s="41"/>
      <c r="AE215" s="41"/>
      <c r="AT215" s="20" t="s">
        <v>153</v>
      </c>
      <c r="AU215" s="20" t="s">
        <v>81</v>
      </c>
    </row>
    <row r="216" s="2" customFormat="1" ht="33" customHeight="1">
      <c r="A216" s="41"/>
      <c r="B216" s="42"/>
      <c r="C216" s="215" t="s">
        <v>386</v>
      </c>
      <c r="D216" s="215" t="s">
        <v>144</v>
      </c>
      <c r="E216" s="216" t="s">
        <v>1798</v>
      </c>
      <c r="F216" s="217" t="s">
        <v>1799</v>
      </c>
      <c r="G216" s="218" t="s">
        <v>641</v>
      </c>
      <c r="H216" s="219">
        <v>1</v>
      </c>
      <c r="I216" s="220"/>
      <c r="J216" s="221">
        <f>ROUND(I216*H216,2)</f>
        <v>0</v>
      </c>
      <c r="K216" s="217" t="s">
        <v>148</v>
      </c>
      <c r="L216" s="47"/>
      <c r="M216" s="222" t="s">
        <v>19</v>
      </c>
      <c r="N216" s="223" t="s">
        <v>44</v>
      </c>
      <c r="O216" s="87"/>
      <c r="P216" s="224">
        <f>O216*H216</f>
        <v>0</v>
      </c>
      <c r="Q216" s="224">
        <v>0.00069999999999999999</v>
      </c>
      <c r="R216" s="224">
        <f>Q216*H216</f>
        <v>0.00069999999999999999</v>
      </c>
      <c r="S216" s="224">
        <v>0</v>
      </c>
      <c r="T216" s="225">
        <f>S216*H216</f>
        <v>0</v>
      </c>
      <c r="U216" s="41"/>
      <c r="V216" s="41"/>
      <c r="W216" s="41"/>
      <c r="X216" s="41"/>
      <c r="Y216" s="41"/>
      <c r="Z216" s="41"/>
      <c r="AA216" s="41"/>
      <c r="AB216" s="41"/>
      <c r="AC216" s="41"/>
      <c r="AD216" s="41"/>
      <c r="AE216" s="41"/>
      <c r="AR216" s="226" t="s">
        <v>249</v>
      </c>
      <c r="AT216" s="226" t="s">
        <v>144</v>
      </c>
      <c r="AU216" s="226" t="s">
        <v>81</v>
      </c>
      <c r="AY216" s="20" t="s">
        <v>142</v>
      </c>
      <c r="BE216" s="227">
        <f>IF(N216="základní",J216,0)</f>
        <v>0</v>
      </c>
      <c r="BF216" s="227">
        <f>IF(N216="snížená",J216,0)</f>
        <v>0</v>
      </c>
      <c r="BG216" s="227">
        <f>IF(N216="zákl. přenesená",J216,0)</f>
        <v>0</v>
      </c>
      <c r="BH216" s="227">
        <f>IF(N216="sníž. přenesená",J216,0)</f>
        <v>0</v>
      </c>
      <c r="BI216" s="227">
        <f>IF(N216="nulová",J216,0)</f>
        <v>0</v>
      </c>
      <c r="BJ216" s="20" t="s">
        <v>77</v>
      </c>
      <c r="BK216" s="227">
        <f>ROUND(I216*H216,2)</f>
        <v>0</v>
      </c>
      <c r="BL216" s="20" t="s">
        <v>249</v>
      </c>
      <c r="BM216" s="226" t="s">
        <v>1800</v>
      </c>
    </row>
    <row r="217" s="2" customFormat="1">
      <c r="A217" s="41"/>
      <c r="B217" s="42"/>
      <c r="C217" s="43"/>
      <c r="D217" s="228" t="s">
        <v>151</v>
      </c>
      <c r="E217" s="43"/>
      <c r="F217" s="229" t="s">
        <v>1801</v>
      </c>
      <c r="G217" s="43"/>
      <c r="H217" s="43"/>
      <c r="I217" s="230"/>
      <c r="J217" s="43"/>
      <c r="K217" s="43"/>
      <c r="L217" s="47"/>
      <c r="M217" s="231"/>
      <c r="N217" s="232"/>
      <c r="O217" s="87"/>
      <c r="P217" s="87"/>
      <c r="Q217" s="87"/>
      <c r="R217" s="87"/>
      <c r="S217" s="87"/>
      <c r="T217" s="88"/>
      <c r="U217" s="41"/>
      <c r="V217" s="41"/>
      <c r="W217" s="41"/>
      <c r="X217" s="41"/>
      <c r="Y217" s="41"/>
      <c r="Z217" s="41"/>
      <c r="AA217" s="41"/>
      <c r="AB217" s="41"/>
      <c r="AC217" s="41"/>
      <c r="AD217" s="41"/>
      <c r="AE217" s="41"/>
      <c r="AT217" s="20" t="s">
        <v>151</v>
      </c>
      <c r="AU217" s="20" t="s">
        <v>81</v>
      </c>
    </row>
    <row r="218" s="2" customFormat="1">
      <c r="A218" s="41"/>
      <c r="B218" s="42"/>
      <c r="C218" s="43"/>
      <c r="D218" s="233" t="s">
        <v>153</v>
      </c>
      <c r="E218" s="43"/>
      <c r="F218" s="234" t="s">
        <v>1802</v>
      </c>
      <c r="G218" s="43"/>
      <c r="H218" s="43"/>
      <c r="I218" s="230"/>
      <c r="J218" s="43"/>
      <c r="K218" s="43"/>
      <c r="L218" s="47"/>
      <c r="M218" s="231"/>
      <c r="N218" s="232"/>
      <c r="O218" s="87"/>
      <c r="P218" s="87"/>
      <c r="Q218" s="87"/>
      <c r="R218" s="87"/>
      <c r="S218" s="87"/>
      <c r="T218" s="88"/>
      <c r="U218" s="41"/>
      <c r="V218" s="41"/>
      <c r="W218" s="41"/>
      <c r="X218" s="41"/>
      <c r="Y218" s="41"/>
      <c r="Z218" s="41"/>
      <c r="AA218" s="41"/>
      <c r="AB218" s="41"/>
      <c r="AC218" s="41"/>
      <c r="AD218" s="41"/>
      <c r="AE218" s="41"/>
      <c r="AT218" s="20" t="s">
        <v>153</v>
      </c>
      <c r="AU218" s="20" t="s">
        <v>81</v>
      </c>
    </row>
    <row r="219" s="2" customFormat="1" ht="24.15" customHeight="1">
      <c r="A219" s="41"/>
      <c r="B219" s="42"/>
      <c r="C219" s="215" t="s">
        <v>394</v>
      </c>
      <c r="D219" s="215" t="s">
        <v>144</v>
      </c>
      <c r="E219" s="216" t="s">
        <v>1803</v>
      </c>
      <c r="F219" s="217" t="s">
        <v>1804</v>
      </c>
      <c r="G219" s="218" t="s">
        <v>1805</v>
      </c>
      <c r="H219" s="219">
        <v>1</v>
      </c>
      <c r="I219" s="220"/>
      <c r="J219" s="221">
        <f>ROUND(I219*H219,2)</f>
        <v>0</v>
      </c>
      <c r="K219" s="217" t="s">
        <v>148</v>
      </c>
      <c r="L219" s="47"/>
      <c r="M219" s="222" t="s">
        <v>19</v>
      </c>
      <c r="N219" s="223" t="s">
        <v>44</v>
      </c>
      <c r="O219" s="87"/>
      <c r="P219" s="224">
        <f>O219*H219</f>
        <v>0</v>
      </c>
      <c r="Q219" s="224">
        <v>0.02913</v>
      </c>
      <c r="R219" s="224">
        <f>Q219*H219</f>
        <v>0.02913</v>
      </c>
      <c r="S219" s="224">
        <v>0</v>
      </c>
      <c r="T219" s="225">
        <f>S219*H219</f>
        <v>0</v>
      </c>
      <c r="U219" s="41"/>
      <c r="V219" s="41"/>
      <c r="W219" s="41"/>
      <c r="X219" s="41"/>
      <c r="Y219" s="41"/>
      <c r="Z219" s="41"/>
      <c r="AA219" s="41"/>
      <c r="AB219" s="41"/>
      <c r="AC219" s="41"/>
      <c r="AD219" s="41"/>
      <c r="AE219" s="41"/>
      <c r="AR219" s="226" t="s">
        <v>249</v>
      </c>
      <c r="AT219" s="226" t="s">
        <v>144</v>
      </c>
      <c r="AU219" s="226" t="s">
        <v>81</v>
      </c>
      <c r="AY219" s="20" t="s">
        <v>142</v>
      </c>
      <c r="BE219" s="227">
        <f>IF(N219="základní",J219,0)</f>
        <v>0</v>
      </c>
      <c r="BF219" s="227">
        <f>IF(N219="snížená",J219,0)</f>
        <v>0</v>
      </c>
      <c r="BG219" s="227">
        <f>IF(N219="zákl. přenesená",J219,0)</f>
        <v>0</v>
      </c>
      <c r="BH219" s="227">
        <f>IF(N219="sníž. přenesená",J219,0)</f>
        <v>0</v>
      </c>
      <c r="BI219" s="227">
        <f>IF(N219="nulová",J219,0)</f>
        <v>0</v>
      </c>
      <c r="BJ219" s="20" t="s">
        <v>77</v>
      </c>
      <c r="BK219" s="227">
        <f>ROUND(I219*H219,2)</f>
        <v>0</v>
      </c>
      <c r="BL219" s="20" t="s">
        <v>249</v>
      </c>
      <c r="BM219" s="226" t="s">
        <v>1806</v>
      </c>
    </row>
    <row r="220" s="2" customFormat="1">
      <c r="A220" s="41"/>
      <c r="B220" s="42"/>
      <c r="C220" s="43"/>
      <c r="D220" s="228" t="s">
        <v>151</v>
      </c>
      <c r="E220" s="43"/>
      <c r="F220" s="229" t="s">
        <v>1807</v>
      </c>
      <c r="G220" s="43"/>
      <c r="H220" s="43"/>
      <c r="I220" s="230"/>
      <c r="J220" s="43"/>
      <c r="K220" s="43"/>
      <c r="L220" s="47"/>
      <c r="M220" s="231"/>
      <c r="N220" s="232"/>
      <c r="O220" s="87"/>
      <c r="P220" s="87"/>
      <c r="Q220" s="87"/>
      <c r="R220" s="87"/>
      <c r="S220" s="87"/>
      <c r="T220" s="88"/>
      <c r="U220" s="41"/>
      <c r="V220" s="41"/>
      <c r="W220" s="41"/>
      <c r="X220" s="41"/>
      <c r="Y220" s="41"/>
      <c r="Z220" s="41"/>
      <c r="AA220" s="41"/>
      <c r="AB220" s="41"/>
      <c r="AC220" s="41"/>
      <c r="AD220" s="41"/>
      <c r="AE220" s="41"/>
      <c r="AT220" s="20" t="s">
        <v>151</v>
      </c>
      <c r="AU220" s="20" t="s">
        <v>81</v>
      </c>
    </row>
    <row r="221" s="2" customFormat="1">
      <c r="A221" s="41"/>
      <c r="B221" s="42"/>
      <c r="C221" s="43"/>
      <c r="D221" s="233" t="s">
        <v>153</v>
      </c>
      <c r="E221" s="43"/>
      <c r="F221" s="234" t="s">
        <v>1808</v>
      </c>
      <c r="G221" s="43"/>
      <c r="H221" s="43"/>
      <c r="I221" s="230"/>
      <c r="J221" s="43"/>
      <c r="K221" s="43"/>
      <c r="L221" s="47"/>
      <c r="M221" s="231"/>
      <c r="N221" s="232"/>
      <c r="O221" s="87"/>
      <c r="P221" s="87"/>
      <c r="Q221" s="87"/>
      <c r="R221" s="87"/>
      <c r="S221" s="87"/>
      <c r="T221" s="88"/>
      <c r="U221" s="41"/>
      <c r="V221" s="41"/>
      <c r="W221" s="41"/>
      <c r="X221" s="41"/>
      <c r="Y221" s="41"/>
      <c r="Z221" s="41"/>
      <c r="AA221" s="41"/>
      <c r="AB221" s="41"/>
      <c r="AC221" s="41"/>
      <c r="AD221" s="41"/>
      <c r="AE221" s="41"/>
      <c r="AT221" s="20" t="s">
        <v>153</v>
      </c>
      <c r="AU221" s="20" t="s">
        <v>81</v>
      </c>
    </row>
    <row r="222" s="2" customFormat="1" ht="24.15" customHeight="1">
      <c r="A222" s="41"/>
      <c r="B222" s="42"/>
      <c r="C222" s="215" t="s">
        <v>400</v>
      </c>
      <c r="D222" s="215" t="s">
        <v>144</v>
      </c>
      <c r="E222" s="216" t="s">
        <v>1809</v>
      </c>
      <c r="F222" s="217" t="s">
        <v>1810</v>
      </c>
      <c r="G222" s="218" t="s">
        <v>163</v>
      </c>
      <c r="H222" s="219">
        <v>20</v>
      </c>
      <c r="I222" s="220"/>
      <c r="J222" s="221">
        <f>ROUND(I222*H222,2)</f>
        <v>0</v>
      </c>
      <c r="K222" s="217" t="s">
        <v>148</v>
      </c>
      <c r="L222" s="47"/>
      <c r="M222" s="222" t="s">
        <v>19</v>
      </c>
      <c r="N222" s="223" t="s">
        <v>44</v>
      </c>
      <c r="O222" s="87"/>
      <c r="P222" s="224">
        <f>O222*H222</f>
        <v>0</v>
      </c>
      <c r="Q222" s="224">
        <v>0.00019000000000000001</v>
      </c>
      <c r="R222" s="224">
        <f>Q222*H222</f>
        <v>0.0038000000000000004</v>
      </c>
      <c r="S222" s="224">
        <v>0</v>
      </c>
      <c r="T222" s="225">
        <f>S222*H222</f>
        <v>0</v>
      </c>
      <c r="U222" s="41"/>
      <c r="V222" s="41"/>
      <c r="W222" s="41"/>
      <c r="X222" s="41"/>
      <c r="Y222" s="41"/>
      <c r="Z222" s="41"/>
      <c r="AA222" s="41"/>
      <c r="AB222" s="41"/>
      <c r="AC222" s="41"/>
      <c r="AD222" s="41"/>
      <c r="AE222" s="41"/>
      <c r="AR222" s="226" t="s">
        <v>249</v>
      </c>
      <c r="AT222" s="226" t="s">
        <v>144</v>
      </c>
      <c r="AU222" s="226" t="s">
        <v>81</v>
      </c>
      <c r="AY222" s="20" t="s">
        <v>142</v>
      </c>
      <c r="BE222" s="227">
        <f>IF(N222="základní",J222,0)</f>
        <v>0</v>
      </c>
      <c r="BF222" s="227">
        <f>IF(N222="snížená",J222,0)</f>
        <v>0</v>
      </c>
      <c r="BG222" s="227">
        <f>IF(N222="zákl. přenesená",J222,0)</f>
        <v>0</v>
      </c>
      <c r="BH222" s="227">
        <f>IF(N222="sníž. přenesená",J222,0)</f>
        <v>0</v>
      </c>
      <c r="BI222" s="227">
        <f>IF(N222="nulová",J222,0)</f>
        <v>0</v>
      </c>
      <c r="BJ222" s="20" t="s">
        <v>77</v>
      </c>
      <c r="BK222" s="227">
        <f>ROUND(I222*H222,2)</f>
        <v>0</v>
      </c>
      <c r="BL222" s="20" t="s">
        <v>249</v>
      </c>
      <c r="BM222" s="226" t="s">
        <v>1811</v>
      </c>
    </row>
    <row r="223" s="2" customFormat="1">
      <c r="A223" s="41"/>
      <c r="B223" s="42"/>
      <c r="C223" s="43"/>
      <c r="D223" s="228" t="s">
        <v>151</v>
      </c>
      <c r="E223" s="43"/>
      <c r="F223" s="229" t="s">
        <v>1812</v>
      </c>
      <c r="G223" s="43"/>
      <c r="H223" s="43"/>
      <c r="I223" s="230"/>
      <c r="J223" s="43"/>
      <c r="K223" s="43"/>
      <c r="L223" s="47"/>
      <c r="M223" s="231"/>
      <c r="N223" s="232"/>
      <c r="O223" s="87"/>
      <c r="P223" s="87"/>
      <c r="Q223" s="87"/>
      <c r="R223" s="87"/>
      <c r="S223" s="87"/>
      <c r="T223" s="88"/>
      <c r="U223" s="41"/>
      <c r="V223" s="41"/>
      <c r="W223" s="41"/>
      <c r="X223" s="41"/>
      <c r="Y223" s="41"/>
      <c r="Z223" s="41"/>
      <c r="AA223" s="41"/>
      <c r="AB223" s="41"/>
      <c r="AC223" s="41"/>
      <c r="AD223" s="41"/>
      <c r="AE223" s="41"/>
      <c r="AT223" s="20" t="s">
        <v>151</v>
      </c>
      <c r="AU223" s="20" t="s">
        <v>81</v>
      </c>
    </row>
    <row r="224" s="2" customFormat="1">
      <c r="A224" s="41"/>
      <c r="B224" s="42"/>
      <c r="C224" s="43"/>
      <c r="D224" s="233" t="s">
        <v>153</v>
      </c>
      <c r="E224" s="43"/>
      <c r="F224" s="234" t="s">
        <v>1813</v>
      </c>
      <c r="G224" s="43"/>
      <c r="H224" s="43"/>
      <c r="I224" s="230"/>
      <c r="J224" s="43"/>
      <c r="K224" s="43"/>
      <c r="L224" s="47"/>
      <c r="M224" s="231"/>
      <c r="N224" s="232"/>
      <c r="O224" s="87"/>
      <c r="P224" s="87"/>
      <c r="Q224" s="87"/>
      <c r="R224" s="87"/>
      <c r="S224" s="87"/>
      <c r="T224" s="88"/>
      <c r="U224" s="41"/>
      <c r="V224" s="41"/>
      <c r="W224" s="41"/>
      <c r="X224" s="41"/>
      <c r="Y224" s="41"/>
      <c r="Z224" s="41"/>
      <c r="AA224" s="41"/>
      <c r="AB224" s="41"/>
      <c r="AC224" s="41"/>
      <c r="AD224" s="41"/>
      <c r="AE224" s="41"/>
      <c r="AT224" s="20" t="s">
        <v>153</v>
      </c>
      <c r="AU224" s="20" t="s">
        <v>81</v>
      </c>
    </row>
    <row r="225" s="2" customFormat="1" ht="21.75" customHeight="1">
      <c r="A225" s="41"/>
      <c r="B225" s="42"/>
      <c r="C225" s="215" t="s">
        <v>406</v>
      </c>
      <c r="D225" s="215" t="s">
        <v>144</v>
      </c>
      <c r="E225" s="216" t="s">
        <v>1814</v>
      </c>
      <c r="F225" s="217" t="s">
        <v>1815</v>
      </c>
      <c r="G225" s="218" t="s">
        <v>163</v>
      </c>
      <c r="H225" s="219">
        <v>20</v>
      </c>
      <c r="I225" s="220"/>
      <c r="J225" s="221">
        <f>ROUND(I225*H225,2)</f>
        <v>0</v>
      </c>
      <c r="K225" s="217" t="s">
        <v>148</v>
      </c>
      <c r="L225" s="47"/>
      <c r="M225" s="222" t="s">
        <v>19</v>
      </c>
      <c r="N225" s="223" t="s">
        <v>44</v>
      </c>
      <c r="O225" s="87"/>
      <c r="P225" s="224">
        <f>O225*H225</f>
        <v>0</v>
      </c>
      <c r="Q225" s="224">
        <v>1.0000000000000001E-05</v>
      </c>
      <c r="R225" s="224">
        <f>Q225*H225</f>
        <v>0.00020000000000000001</v>
      </c>
      <c r="S225" s="224">
        <v>0</v>
      </c>
      <c r="T225" s="225">
        <f>S225*H225</f>
        <v>0</v>
      </c>
      <c r="U225" s="41"/>
      <c r="V225" s="41"/>
      <c r="W225" s="41"/>
      <c r="X225" s="41"/>
      <c r="Y225" s="41"/>
      <c r="Z225" s="41"/>
      <c r="AA225" s="41"/>
      <c r="AB225" s="41"/>
      <c r="AC225" s="41"/>
      <c r="AD225" s="41"/>
      <c r="AE225" s="41"/>
      <c r="AR225" s="226" t="s">
        <v>249</v>
      </c>
      <c r="AT225" s="226" t="s">
        <v>144</v>
      </c>
      <c r="AU225" s="226" t="s">
        <v>81</v>
      </c>
      <c r="AY225" s="20" t="s">
        <v>142</v>
      </c>
      <c r="BE225" s="227">
        <f>IF(N225="základní",J225,0)</f>
        <v>0</v>
      </c>
      <c r="BF225" s="227">
        <f>IF(N225="snížená",J225,0)</f>
        <v>0</v>
      </c>
      <c r="BG225" s="227">
        <f>IF(N225="zákl. přenesená",J225,0)</f>
        <v>0</v>
      </c>
      <c r="BH225" s="227">
        <f>IF(N225="sníž. přenesená",J225,0)</f>
        <v>0</v>
      </c>
      <c r="BI225" s="227">
        <f>IF(N225="nulová",J225,0)</f>
        <v>0</v>
      </c>
      <c r="BJ225" s="20" t="s">
        <v>77</v>
      </c>
      <c r="BK225" s="227">
        <f>ROUND(I225*H225,2)</f>
        <v>0</v>
      </c>
      <c r="BL225" s="20" t="s">
        <v>249</v>
      </c>
      <c r="BM225" s="226" t="s">
        <v>1816</v>
      </c>
    </row>
    <row r="226" s="2" customFormat="1">
      <c r="A226" s="41"/>
      <c r="B226" s="42"/>
      <c r="C226" s="43"/>
      <c r="D226" s="228" t="s">
        <v>151</v>
      </c>
      <c r="E226" s="43"/>
      <c r="F226" s="229" t="s">
        <v>1817</v>
      </c>
      <c r="G226" s="43"/>
      <c r="H226" s="43"/>
      <c r="I226" s="230"/>
      <c r="J226" s="43"/>
      <c r="K226" s="43"/>
      <c r="L226" s="47"/>
      <c r="M226" s="231"/>
      <c r="N226" s="232"/>
      <c r="O226" s="87"/>
      <c r="P226" s="87"/>
      <c r="Q226" s="87"/>
      <c r="R226" s="87"/>
      <c r="S226" s="87"/>
      <c r="T226" s="88"/>
      <c r="U226" s="41"/>
      <c r="V226" s="41"/>
      <c r="W226" s="41"/>
      <c r="X226" s="41"/>
      <c r="Y226" s="41"/>
      <c r="Z226" s="41"/>
      <c r="AA226" s="41"/>
      <c r="AB226" s="41"/>
      <c r="AC226" s="41"/>
      <c r="AD226" s="41"/>
      <c r="AE226" s="41"/>
      <c r="AT226" s="20" t="s">
        <v>151</v>
      </c>
      <c r="AU226" s="20" t="s">
        <v>81</v>
      </c>
    </row>
    <row r="227" s="2" customFormat="1">
      <c r="A227" s="41"/>
      <c r="B227" s="42"/>
      <c r="C227" s="43"/>
      <c r="D227" s="233" t="s">
        <v>153</v>
      </c>
      <c r="E227" s="43"/>
      <c r="F227" s="234" t="s">
        <v>1818</v>
      </c>
      <c r="G227" s="43"/>
      <c r="H227" s="43"/>
      <c r="I227" s="230"/>
      <c r="J227" s="43"/>
      <c r="K227" s="43"/>
      <c r="L227" s="47"/>
      <c r="M227" s="231"/>
      <c r="N227" s="232"/>
      <c r="O227" s="87"/>
      <c r="P227" s="87"/>
      <c r="Q227" s="87"/>
      <c r="R227" s="87"/>
      <c r="S227" s="87"/>
      <c r="T227" s="88"/>
      <c r="U227" s="41"/>
      <c r="V227" s="41"/>
      <c r="W227" s="41"/>
      <c r="X227" s="41"/>
      <c r="Y227" s="41"/>
      <c r="Z227" s="41"/>
      <c r="AA227" s="41"/>
      <c r="AB227" s="41"/>
      <c r="AC227" s="41"/>
      <c r="AD227" s="41"/>
      <c r="AE227" s="41"/>
      <c r="AT227" s="20" t="s">
        <v>153</v>
      </c>
      <c r="AU227" s="20" t="s">
        <v>81</v>
      </c>
    </row>
    <row r="228" s="2" customFormat="1" ht="24.15" customHeight="1">
      <c r="A228" s="41"/>
      <c r="B228" s="42"/>
      <c r="C228" s="215" t="s">
        <v>412</v>
      </c>
      <c r="D228" s="215" t="s">
        <v>144</v>
      </c>
      <c r="E228" s="216" t="s">
        <v>1819</v>
      </c>
      <c r="F228" s="217" t="s">
        <v>1820</v>
      </c>
      <c r="G228" s="218" t="s">
        <v>206</v>
      </c>
      <c r="H228" s="219">
        <v>0.096000000000000002</v>
      </c>
      <c r="I228" s="220"/>
      <c r="J228" s="221">
        <f>ROUND(I228*H228,2)</f>
        <v>0</v>
      </c>
      <c r="K228" s="217" t="s">
        <v>148</v>
      </c>
      <c r="L228" s="47"/>
      <c r="M228" s="222" t="s">
        <v>19</v>
      </c>
      <c r="N228" s="223" t="s">
        <v>44</v>
      </c>
      <c r="O228" s="87"/>
      <c r="P228" s="224">
        <f>O228*H228</f>
        <v>0</v>
      </c>
      <c r="Q228" s="224">
        <v>0</v>
      </c>
      <c r="R228" s="224">
        <f>Q228*H228</f>
        <v>0</v>
      </c>
      <c r="S228" s="224">
        <v>0</v>
      </c>
      <c r="T228" s="225">
        <f>S228*H228</f>
        <v>0</v>
      </c>
      <c r="U228" s="41"/>
      <c r="V228" s="41"/>
      <c r="W228" s="41"/>
      <c r="X228" s="41"/>
      <c r="Y228" s="41"/>
      <c r="Z228" s="41"/>
      <c r="AA228" s="41"/>
      <c r="AB228" s="41"/>
      <c r="AC228" s="41"/>
      <c r="AD228" s="41"/>
      <c r="AE228" s="41"/>
      <c r="AR228" s="226" t="s">
        <v>249</v>
      </c>
      <c r="AT228" s="226" t="s">
        <v>144</v>
      </c>
      <c r="AU228" s="226" t="s">
        <v>81</v>
      </c>
      <c r="AY228" s="20" t="s">
        <v>142</v>
      </c>
      <c r="BE228" s="227">
        <f>IF(N228="základní",J228,0)</f>
        <v>0</v>
      </c>
      <c r="BF228" s="227">
        <f>IF(N228="snížená",J228,0)</f>
        <v>0</v>
      </c>
      <c r="BG228" s="227">
        <f>IF(N228="zákl. přenesená",J228,0)</f>
        <v>0</v>
      </c>
      <c r="BH228" s="227">
        <f>IF(N228="sníž. přenesená",J228,0)</f>
        <v>0</v>
      </c>
      <c r="BI228" s="227">
        <f>IF(N228="nulová",J228,0)</f>
        <v>0</v>
      </c>
      <c r="BJ228" s="20" t="s">
        <v>77</v>
      </c>
      <c r="BK228" s="227">
        <f>ROUND(I228*H228,2)</f>
        <v>0</v>
      </c>
      <c r="BL228" s="20" t="s">
        <v>249</v>
      </c>
      <c r="BM228" s="226" t="s">
        <v>1821</v>
      </c>
    </row>
    <row r="229" s="2" customFormat="1">
      <c r="A229" s="41"/>
      <c r="B229" s="42"/>
      <c r="C229" s="43"/>
      <c r="D229" s="228" t="s">
        <v>151</v>
      </c>
      <c r="E229" s="43"/>
      <c r="F229" s="229" t="s">
        <v>1822</v>
      </c>
      <c r="G229" s="43"/>
      <c r="H229" s="43"/>
      <c r="I229" s="230"/>
      <c r="J229" s="43"/>
      <c r="K229" s="43"/>
      <c r="L229" s="47"/>
      <c r="M229" s="231"/>
      <c r="N229" s="232"/>
      <c r="O229" s="87"/>
      <c r="P229" s="87"/>
      <c r="Q229" s="87"/>
      <c r="R229" s="87"/>
      <c r="S229" s="87"/>
      <c r="T229" s="88"/>
      <c r="U229" s="41"/>
      <c r="V229" s="41"/>
      <c r="W229" s="41"/>
      <c r="X229" s="41"/>
      <c r="Y229" s="41"/>
      <c r="Z229" s="41"/>
      <c r="AA229" s="41"/>
      <c r="AB229" s="41"/>
      <c r="AC229" s="41"/>
      <c r="AD229" s="41"/>
      <c r="AE229" s="41"/>
      <c r="AT229" s="20" t="s">
        <v>151</v>
      </c>
      <c r="AU229" s="20" t="s">
        <v>81</v>
      </c>
    </row>
    <row r="230" s="2" customFormat="1">
      <c r="A230" s="41"/>
      <c r="B230" s="42"/>
      <c r="C230" s="43"/>
      <c r="D230" s="233" t="s">
        <v>153</v>
      </c>
      <c r="E230" s="43"/>
      <c r="F230" s="234" t="s">
        <v>1823</v>
      </c>
      <c r="G230" s="43"/>
      <c r="H230" s="43"/>
      <c r="I230" s="230"/>
      <c r="J230" s="43"/>
      <c r="K230" s="43"/>
      <c r="L230" s="47"/>
      <c r="M230" s="231"/>
      <c r="N230" s="232"/>
      <c r="O230" s="87"/>
      <c r="P230" s="87"/>
      <c r="Q230" s="87"/>
      <c r="R230" s="87"/>
      <c r="S230" s="87"/>
      <c r="T230" s="88"/>
      <c r="U230" s="41"/>
      <c r="V230" s="41"/>
      <c r="W230" s="41"/>
      <c r="X230" s="41"/>
      <c r="Y230" s="41"/>
      <c r="Z230" s="41"/>
      <c r="AA230" s="41"/>
      <c r="AB230" s="41"/>
      <c r="AC230" s="41"/>
      <c r="AD230" s="41"/>
      <c r="AE230" s="41"/>
      <c r="AT230" s="20" t="s">
        <v>153</v>
      </c>
      <c r="AU230" s="20" t="s">
        <v>81</v>
      </c>
    </row>
    <row r="231" s="12" customFormat="1" ht="22.8" customHeight="1">
      <c r="A231" s="12"/>
      <c r="B231" s="199"/>
      <c r="C231" s="200"/>
      <c r="D231" s="201" t="s">
        <v>72</v>
      </c>
      <c r="E231" s="213" t="s">
        <v>995</v>
      </c>
      <c r="F231" s="213" t="s">
        <v>996</v>
      </c>
      <c r="G231" s="200"/>
      <c r="H231" s="200"/>
      <c r="I231" s="203"/>
      <c r="J231" s="214">
        <f>BK231</f>
        <v>0</v>
      </c>
      <c r="K231" s="200"/>
      <c r="L231" s="205"/>
      <c r="M231" s="206"/>
      <c r="N231" s="207"/>
      <c r="O231" s="207"/>
      <c r="P231" s="208">
        <f>SUM(P232:P240)</f>
        <v>0</v>
      </c>
      <c r="Q231" s="207"/>
      <c r="R231" s="208">
        <f>SUM(R232:R240)</f>
        <v>0.11975997500000001</v>
      </c>
      <c r="S231" s="207"/>
      <c r="T231" s="209">
        <f>SUM(T232:T240)</f>
        <v>0.035360000000000003</v>
      </c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R231" s="210" t="s">
        <v>81</v>
      </c>
      <c r="AT231" s="211" t="s">
        <v>72</v>
      </c>
      <c r="AU231" s="211" t="s">
        <v>77</v>
      </c>
      <c r="AY231" s="210" t="s">
        <v>142</v>
      </c>
      <c r="BK231" s="212">
        <f>SUM(BK232:BK240)</f>
        <v>0</v>
      </c>
    </row>
    <row r="232" s="2" customFormat="1" ht="16.5" customHeight="1">
      <c r="A232" s="41"/>
      <c r="B232" s="42"/>
      <c r="C232" s="215" t="s">
        <v>418</v>
      </c>
      <c r="D232" s="215" t="s">
        <v>144</v>
      </c>
      <c r="E232" s="216" t="s">
        <v>1824</v>
      </c>
      <c r="F232" s="217" t="s">
        <v>1825</v>
      </c>
      <c r="G232" s="218" t="s">
        <v>163</v>
      </c>
      <c r="H232" s="219">
        <v>20.800000000000001</v>
      </c>
      <c r="I232" s="220"/>
      <c r="J232" s="221">
        <f>ROUND(I232*H232,2)</f>
        <v>0</v>
      </c>
      <c r="K232" s="217" t="s">
        <v>148</v>
      </c>
      <c r="L232" s="47"/>
      <c r="M232" s="222" t="s">
        <v>19</v>
      </c>
      <c r="N232" s="223" t="s">
        <v>44</v>
      </c>
      <c r="O232" s="87"/>
      <c r="P232" s="224">
        <f>O232*H232</f>
        <v>0</v>
      </c>
      <c r="Q232" s="224">
        <v>0</v>
      </c>
      <c r="R232" s="224">
        <f>Q232*H232</f>
        <v>0</v>
      </c>
      <c r="S232" s="224">
        <v>0.0016999999999999999</v>
      </c>
      <c r="T232" s="225">
        <f>S232*H232</f>
        <v>0.035360000000000003</v>
      </c>
      <c r="U232" s="41"/>
      <c r="V232" s="41"/>
      <c r="W232" s="41"/>
      <c r="X232" s="41"/>
      <c r="Y232" s="41"/>
      <c r="Z232" s="41"/>
      <c r="AA232" s="41"/>
      <c r="AB232" s="41"/>
      <c r="AC232" s="41"/>
      <c r="AD232" s="41"/>
      <c r="AE232" s="41"/>
      <c r="AR232" s="226" t="s">
        <v>249</v>
      </c>
      <c r="AT232" s="226" t="s">
        <v>144</v>
      </c>
      <c r="AU232" s="226" t="s">
        <v>81</v>
      </c>
      <c r="AY232" s="20" t="s">
        <v>142</v>
      </c>
      <c r="BE232" s="227">
        <f>IF(N232="základní",J232,0)</f>
        <v>0</v>
      </c>
      <c r="BF232" s="227">
        <f>IF(N232="snížená",J232,0)</f>
        <v>0</v>
      </c>
      <c r="BG232" s="227">
        <f>IF(N232="zákl. přenesená",J232,0)</f>
        <v>0</v>
      </c>
      <c r="BH232" s="227">
        <f>IF(N232="sníž. přenesená",J232,0)</f>
        <v>0</v>
      </c>
      <c r="BI232" s="227">
        <f>IF(N232="nulová",J232,0)</f>
        <v>0</v>
      </c>
      <c r="BJ232" s="20" t="s">
        <v>77</v>
      </c>
      <c r="BK232" s="227">
        <f>ROUND(I232*H232,2)</f>
        <v>0</v>
      </c>
      <c r="BL232" s="20" t="s">
        <v>249</v>
      </c>
      <c r="BM232" s="226" t="s">
        <v>1826</v>
      </c>
    </row>
    <row r="233" s="2" customFormat="1">
      <c r="A233" s="41"/>
      <c r="B233" s="42"/>
      <c r="C233" s="43"/>
      <c r="D233" s="228" t="s">
        <v>151</v>
      </c>
      <c r="E233" s="43"/>
      <c r="F233" s="229" t="s">
        <v>1827</v>
      </c>
      <c r="G233" s="43"/>
      <c r="H233" s="43"/>
      <c r="I233" s="230"/>
      <c r="J233" s="43"/>
      <c r="K233" s="43"/>
      <c r="L233" s="47"/>
      <c r="M233" s="231"/>
      <c r="N233" s="232"/>
      <c r="O233" s="87"/>
      <c r="P233" s="87"/>
      <c r="Q233" s="87"/>
      <c r="R233" s="87"/>
      <c r="S233" s="87"/>
      <c r="T233" s="88"/>
      <c r="U233" s="41"/>
      <c r="V233" s="41"/>
      <c r="W233" s="41"/>
      <c r="X233" s="41"/>
      <c r="Y233" s="41"/>
      <c r="Z233" s="41"/>
      <c r="AA233" s="41"/>
      <c r="AB233" s="41"/>
      <c r="AC233" s="41"/>
      <c r="AD233" s="41"/>
      <c r="AE233" s="41"/>
      <c r="AT233" s="20" t="s">
        <v>151</v>
      </c>
      <c r="AU233" s="20" t="s">
        <v>81</v>
      </c>
    </row>
    <row r="234" s="2" customFormat="1">
      <c r="A234" s="41"/>
      <c r="B234" s="42"/>
      <c r="C234" s="43"/>
      <c r="D234" s="233" t="s">
        <v>153</v>
      </c>
      <c r="E234" s="43"/>
      <c r="F234" s="234" t="s">
        <v>1828</v>
      </c>
      <c r="G234" s="43"/>
      <c r="H234" s="43"/>
      <c r="I234" s="230"/>
      <c r="J234" s="43"/>
      <c r="K234" s="43"/>
      <c r="L234" s="47"/>
      <c r="M234" s="231"/>
      <c r="N234" s="232"/>
      <c r="O234" s="87"/>
      <c r="P234" s="87"/>
      <c r="Q234" s="87"/>
      <c r="R234" s="87"/>
      <c r="S234" s="87"/>
      <c r="T234" s="88"/>
      <c r="U234" s="41"/>
      <c r="V234" s="41"/>
      <c r="W234" s="41"/>
      <c r="X234" s="41"/>
      <c r="Y234" s="41"/>
      <c r="Z234" s="41"/>
      <c r="AA234" s="41"/>
      <c r="AB234" s="41"/>
      <c r="AC234" s="41"/>
      <c r="AD234" s="41"/>
      <c r="AE234" s="41"/>
      <c r="AT234" s="20" t="s">
        <v>153</v>
      </c>
      <c r="AU234" s="20" t="s">
        <v>81</v>
      </c>
    </row>
    <row r="235" s="2" customFormat="1" ht="33" customHeight="1">
      <c r="A235" s="41"/>
      <c r="B235" s="42"/>
      <c r="C235" s="215" t="s">
        <v>424</v>
      </c>
      <c r="D235" s="215" t="s">
        <v>144</v>
      </c>
      <c r="E235" s="216" t="s">
        <v>1829</v>
      </c>
      <c r="F235" s="217" t="s">
        <v>1830</v>
      </c>
      <c r="G235" s="218" t="s">
        <v>163</v>
      </c>
      <c r="H235" s="219">
        <v>20.5</v>
      </c>
      <c r="I235" s="220"/>
      <c r="J235" s="221">
        <f>ROUND(I235*H235,2)</f>
        <v>0</v>
      </c>
      <c r="K235" s="217" t="s">
        <v>148</v>
      </c>
      <c r="L235" s="47"/>
      <c r="M235" s="222" t="s">
        <v>19</v>
      </c>
      <c r="N235" s="223" t="s">
        <v>44</v>
      </c>
      <c r="O235" s="87"/>
      <c r="P235" s="224">
        <f>O235*H235</f>
        <v>0</v>
      </c>
      <c r="Q235" s="224">
        <v>0.0058419500000000003</v>
      </c>
      <c r="R235" s="224">
        <f>Q235*H235</f>
        <v>0.11975997500000001</v>
      </c>
      <c r="S235" s="224">
        <v>0</v>
      </c>
      <c r="T235" s="225">
        <f>S235*H235</f>
        <v>0</v>
      </c>
      <c r="U235" s="41"/>
      <c r="V235" s="41"/>
      <c r="W235" s="41"/>
      <c r="X235" s="41"/>
      <c r="Y235" s="41"/>
      <c r="Z235" s="41"/>
      <c r="AA235" s="41"/>
      <c r="AB235" s="41"/>
      <c r="AC235" s="41"/>
      <c r="AD235" s="41"/>
      <c r="AE235" s="41"/>
      <c r="AR235" s="226" t="s">
        <v>249</v>
      </c>
      <c r="AT235" s="226" t="s">
        <v>144</v>
      </c>
      <c r="AU235" s="226" t="s">
        <v>81</v>
      </c>
      <c r="AY235" s="20" t="s">
        <v>142</v>
      </c>
      <c r="BE235" s="227">
        <f>IF(N235="základní",J235,0)</f>
        <v>0</v>
      </c>
      <c r="BF235" s="227">
        <f>IF(N235="snížená",J235,0)</f>
        <v>0</v>
      </c>
      <c r="BG235" s="227">
        <f>IF(N235="zákl. přenesená",J235,0)</f>
        <v>0</v>
      </c>
      <c r="BH235" s="227">
        <f>IF(N235="sníž. přenesená",J235,0)</f>
        <v>0</v>
      </c>
      <c r="BI235" s="227">
        <f>IF(N235="nulová",J235,0)</f>
        <v>0</v>
      </c>
      <c r="BJ235" s="20" t="s">
        <v>77</v>
      </c>
      <c r="BK235" s="227">
        <f>ROUND(I235*H235,2)</f>
        <v>0</v>
      </c>
      <c r="BL235" s="20" t="s">
        <v>249</v>
      </c>
      <c r="BM235" s="226" t="s">
        <v>1831</v>
      </c>
    </row>
    <row r="236" s="2" customFormat="1">
      <c r="A236" s="41"/>
      <c r="B236" s="42"/>
      <c r="C236" s="43"/>
      <c r="D236" s="228" t="s">
        <v>151</v>
      </c>
      <c r="E236" s="43"/>
      <c r="F236" s="229" t="s">
        <v>1832</v>
      </c>
      <c r="G236" s="43"/>
      <c r="H236" s="43"/>
      <c r="I236" s="230"/>
      <c r="J236" s="43"/>
      <c r="K236" s="43"/>
      <c r="L236" s="47"/>
      <c r="M236" s="231"/>
      <c r="N236" s="232"/>
      <c r="O236" s="87"/>
      <c r="P236" s="87"/>
      <c r="Q236" s="87"/>
      <c r="R236" s="87"/>
      <c r="S236" s="87"/>
      <c r="T236" s="88"/>
      <c r="U236" s="41"/>
      <c r="V236" s="41"/>
      <c r="W236" s="41"/>
      <c r="X236" s="41"/>
      <c r="Y236" s="41"/>
      <c r="Z236" s="41"/>
      <c r="AA236" s="41"/>
      <c r="AB236" s="41"/>
      <c r="AC236" s="41"/>
      <c r="AD236" s="41"/>
      <c r="AE236" s="41"/>
      <c r="AT236" s="20" t="s">
        <v>151</v>
      </c>
      <c r="AU236" s="20" t="s">
        <v>81</v>
      </c>
    </row>
    <row r="237" s="2" customFormat="1">
      <c r="A237" s="41"/>
      <c r="B237" s="42"/>
      <c r="C237" s="43"/>
      <c r="D237" s="233" t="s">
        <v>153</v>
      </c>
      <c r="E237" s="43"/>
      <c r="F237" s="234" t="s">
        <v>1833</v>
      </c>
      <c r="G237" s="43"/>
      <c r="H237" s="43"/>
      <c r="I237" s="230"/>
      <c r="J237" s="43"/>
      <c r="K237" s="43"/>
      <c r="L237" s="47"/>
      <c r="M237" s="231"/>
      <c r="N237" s="232"/>
      <c r="O237" s="87"/>
      <c r="P237" s="87"/>
      <c r="Q237" s="87"/>
      <c r="R237" s="87"/>
      <c r="S237" s="87"/>
      <c r="T237" s="88"/>
      <c r="U237" s="41"/>
      <c r="V237" s="41"/>
      <c r="W237" s="41"/>
      <c r="X237" s="41"/>
      <c r="Y237" s="41"/>
      <c r="Z237" s="41"/>
      <c r="AA237" s="41"/>
      <c r="AB237" s="41"/>
      <c r="AC237" s="41"/>
      <c r="AD237" s="41"/>
      <c r="AE237" s="41"/>
      <c r="AT237" s="20" t="s">
        <v>153</v>
      </c>
      <c r="AU237" s="20" t="s">
        <v>81</v>
      </c>
    </row>
    <row r="238" s="2" customFormat="1" ht="24.15" customHeight="1">
      <c r="A238" s="41"/>
      <c r="B238" s="42"/>
      <c r="C238" s="215" t="s">
        <v>439</v>
      </c>
      <c r="D238" s="215" t="s">
        <v>144</v>
      </c>
      <c r="E238" s="216" t="s">
        <v>1531</v>
      </c>
      <c r="F238" s="217" t="s">
        <v>1532</v>
      </c>
      <c r="G238" s="218" t="s">
        <v>206</v>
      </c>
      <c r="H238" s="219">
        <v>0.12</v>
      </c>
      <c r="I238" s="220"/>
      <c r="J238" s="221">
        <f>ROUND(I238*H238,2)</f>
        <v>0</v>
      </c>
      <c r="K238" s="217" t="s">
        <v>148</v>
      </c>
      <c r="L238" s="47"/>
      <c r="M238" s="222" t="s">
        <v>19</v>
      </c>
      <c r="N238" s="223" t="s">
        <v>44</v>
      </c>
      <c r="O238" s="87"/>
      <c r="P238" s="224">
        <f>O238*H238</f>
        <v>0</v>
      </c>
      <c r="Q238" s="224">
        <v>0</v>
      </c>
      <c r="R238" s="224">
        <f>Q238*H238</f>
        <v>0</v>
      </c>
      <c r="S238" s="224">
        <v>0</v>
      </c>
      <c r="T238" s="225">
        <f>S238*H238</f>
        <v>0</v>
      </c>
      <c r="U238" s="41"/>
      <c r="V238" s="41"/>
      <c r="W238" s="41"/>
      <c r="X238" s="41"/>
      <c r="Y238" s="41"/>
      <c r="Z238" s="41"/>
      <c r="AA238" s="41"/>
      <c r="AB238" s="41"/>
      <c r="AC238" s="41"/>
      <c r="AD238" s="41"/>
      <c r="AE238" s="41"/>
      <c r="AR238" s="226" t="s">
        <v>249</v>
      </c>
      <c r="AT238" s="226" t="s">
        <v>144</v>
      </c>
      <c r="AU238" s="226" t="s">
        <v>81</v>
      </c>
      <c r="AY238" s="20" t="s">
        <v>142</v>
      </c>
      <c r="BE238" s="227">
        <f>IF(N238="základní",J238,0)</f>
        <v>0</v>
      </c>
      <c r="BF238" s="227">
        <f>IF(N238="snížená",J238,0)</f>
        <v>0</v>
      </c>
      <c r="BG238" s="227">
        <f>IF(N238="zákl. přenesená",J238,0)</f>
        <v>0</v>
      </c>
      <c r="BH238" s="227">
        <f>IF(N238="sníž. přenesená",J238,0)</f>
        <v>0</v>
      </c>
      <c r="BI238" s="227">
        <f>IF(N238="nulová",J238,0)</f>
        <v>0</v>
      </c>
      <c r="BJ238" s="20" t="s">
        <v>77</v>
      </c>
      <c r="BK238" s="227">
        <f>ROUND(I238*H238,2)</f>
        <v>0</v>
      </c>
      <c r="BL238" s="20" t="s">
        <v>249</v>
      </c>
      <c r="BM238" s="226" t="s">
        <v>1834</v>
      </c>
    </row>
    <row r="239" s="2" customFormat="1">
      <c r="A239" s="41"/>
      <c r="B239" s="42"/>
      <c r="C239" s="43"/>
      <c r="D239" s="228" t="s">
        <v>151</v>
      </c>
      <c r="E239" s="43"/>
      <c r="F239" s="229" t="s">
        <v>1534</v>
      </c>
      <c r="G239" s="43"/>
      <c r="H239" s="43"/>
      <c r="I239" s="230"/>
      <c r="J239" s="43"/>
      <c r="K239" s="43"/>
      <c r="L239" s="47"/>
      <c r="M239" s="231"/>
      <c r="N239" s="232"/>
      <c r="O239" s="87"/>
      <c r="P239" s="87"/>
      <c r="Q239" s="87"/>
      <c r="R239" s="87"/>
      <c r="S239" s="87"/>
      <c r="T239" s="88"/>
      <c r="U239" s="41"/>
      <c r="V239" s="41"/>
      <c r="W239" s="41"/>
      <c r="X239" s="41"/>
      <c r="Y239" s="41"/>
      <c r="Z239" s="41"/>
      <c r="AA239" s="41"/>
      <c r="AB239" s="41"/>
      <c r="AC239" s="41"/>
      <c r="AD239" s="41"/>
      <c r="AE239" s="41"/>
      <c r="AT239" s="20" t="s">
        <v>151</v>
      </c>
      <c r="AU239" s="20" t="s">
        <v>81</v>
      </c>
    </row>
    <row r="240" s="2" customFormat="1">
      <c r="A240" s="41"/>
      <c r="B240" s="42"/>
      <c r="C240" s="43"/>
      <c r="D240" s="233" t="s">
        <v>153</v>
      </c>
      <c r="E240" s="43"/>
      <c r="F240" s="234" t="s">
        <v>1535</v>
      </c>
      <c r="G240" s="43"/>
      <c r="H240" s="43"/>
      <c r="I240" s="230"/>
      <c r="J240" s="43"/>
      <c r="K240" s="43"/>
      <c r="L240" s="47"/>
      <c r="M240" s="231"/>
      <c r="N240" s="232"/>
      <c r="O240" s="87"/>
      <c r="P240" s="87"/>
      <c r="Q240" s="87"/>
      <c r="R240" s="87"/>
      <c r="S240" s="87"/>
      <c r="T240" s="88"/>
      <c r="U240" s="41"/>
      <c r="V240" s="41"/>
      <c r="W240" s="41"/>
      <c r="X240" s="41"/>
      <c r="Y240" s="41"/>
      <c r="Z240" s="41"/>
      <c r="AA240" s="41"/>
      <c r="AB240" s="41"/>
      <c r="AC240" s="41"/>
      <c r="AD240" s="41"/>
      <c r="AE240" s="41"/>
      <c r="AT240" s="20" t="s">
        <v>153</v>
      </c>
      <c r="AU240" s="20" t="s">
        <v>81</v>
      </c>
    </row>
    <row r="241" s="12" customFormat="1" ht="22.8" customHeight="1">
      <c r="A241" s="12"/>
      <c r="B241" s="199"/>
      <c r="C241" s="200"/>
      <c r="D241" s="201" t="s">
        <v>72</v>
      </c>
      <c r="E241" s="213" t="s">
        <v>1035</v>
      </c>
      <c r="F241" s="213" t="s">
        <v>1036</v>
      </c>
      <c r="G241" s="200"/>
      <c r="H241" s="200"/>
      <c r="I241" s="203"/>
      <c r="J241" s="214">
        <f>BK241</f>
        <v>0</v>
      </c>
      <c r="K241" s="200"/>
      <c r="L241" s="205"/>
      <c r="M241" s="206"/>
      <c r="N241" s="207"/>
      <c r="O241" s="207"/>
      <c r="P241" s="208">
        <f>SUM(P242:P264)</f>
        <v>0</v>
      </c>
      <c r="Q241" s="207"/>
      <c r="R241" s="208">
        <f>SUM(R242:R264)</f>
        <v>0.026350000000000002</v>
      </c>
      <c r="S241" s="207"/>
      <c r="T241" s="209">
        <f>SUM(T242:T264)</f>
        <v>0</v>
      </c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R241" s="210" t="s">
        <v>81</v>
      </c>
      <c r="AT241" s="211" t="s">
        <v>72</v>
      </c>
      <c r="AU241" s="211" t="s">
        <v>77</v>
      </c>
      <c r="AY241" s="210" t="s">
        <v>142</v>
      </c>
      <c r="BK241" s="212">
        <f>SUM(BK242:BK264)</f>
        <v>0</v>
      </c>
    </row>
    <row r="242" s="2" customFormat="1" ht="24.15" customHeight="1">
      <c r="A242" s="41"/>
      <c r="B242" s="42"/>
      <c r="C242" s="215" t="s">
        <v>447</v>
      </c>
      <c r="D242" s="215" t="s">
        <v>144</v>
      </c>
      <c r="E242" s="216" t="s">
        <v>1835</v>
      </c>
      <c r="F242" s="217" t="s">
        <v>1836</v>
      </c>
      <c r="G242" s="218" t="s">
        <v>641</v>
      </c>
      <c r="H242" s="219">
        <v>1</v>
      </c>
      <c r="I242" s="220"/>
      <c r="J242" s="221">
        <f>ROUND(I242*H242,2)</f>
        <v>0</v>
      </c>
      <c r="K242" s="217" t="s">
        <v>148</v>
      </c>
      <c r="L242" s="47"/>
      <c r="M242" s="222" t="s">
        <v>19</v>
      </c>
      <c r="N242" s="223" t="s">
        <v>44</v>
      </c>
      <c r="O242" s="87"/>
      <c r="P242" s="224">
        <f>O242*H242</f>
        <v>0</v>
      </c>
      <c r="Q242" s="224">
        <v>0</v>
      </c>
      <c r="R242" s="224">
        <f>Q242*H242</f>
        <v>0</v>
      </c>
      <c r="S242" s="224">
        <v>0</v>
      </c>
      <c r="T242" s="225">
        <f>S242*H242</f>
        <v>0</v>
      </c>
      <c r="U242" s="41"/>
      <c r="V242" s="41"/>
      <c r="W242" s="41"/>
      <c r="X242" s="41"/>
      <c r="Y242" s="41"/>
      <c r="Z242" s="41"/>
      <c r="AA242" s="41"/>
      <c r="AB242" s="41"/>
      <c r="AC242" s="41"/>
      <c r="AD242" s="41"/>
      <c r="AE242" s="41"/>
      <c r="AR242" s="226" t="s">
        <v>249</v>
      </c>
      <c r="AT242" s="226" t="s">
        <v>144</v>
      </c>
      <c r="AU242" s="226" t="s">
        <v>81</v>
      </c>
      <c r="AY242" s="20" t="s">
        <v>142</v>
      </c>
      <c r="BE242" s="227">
        <f>IF(N242="základní",J242,0)</f>
        <v>0</v>
      </c>
      <c r="BF242" s="227">
        <f>IF(N242="snížená",J242,0)</f>
        <v>0</v>
      </c>
      <c r="BG242" s="227">
        <f>IF(N242="zákl. přenesená",J242,0)</f>
        <v>0</v>
      </c>
      <c r="BH242" s="227">
        <f>IF(N242="sníž. přenesená",J242,0)</f>
        <v>0</v>
      </c>
      <c r="BI242" s="227">
        <f>IF(N242="nulová",J242,0)</f>
        <v>0</v>
      </c>
      <c r="BJ242" s="20" t="s">
        <v>77</v>
      </c>
      <c r="BK242" s="227">
        <f>ROUND(I242*H242,2)</f>
        <v>0</v>
      </c>
      <c r="BL242" s="20" t="s">
        <v>249</v>
      </c>
      <c r="BM242" s="226" t="s">
        <v>1837</v>
      </c>
    </row>
    <row r="243" s="2" customFormat="1">
      <c r="A243" s="41"/>
      <c r="B243" s="42"/>
      <c r="C243" s="43"/>
      <c r="D243" s="228" t="s">
        <v>151</v>
      </c>
      <c r="E243" s="43"/>
      <c r="F243" s="229" t="s">
        <v>1838</v>
      </c>
      <c r="G243" s="43"/>
      <c r="H243" s="43"/>
      <c r="I243" s="230"/>
      <c r="J243" s="43"/>
      <c r="K243" s="43"/>
      <c r="L243" s="47"/>
      <c r="M243" s="231"/>
      <c r="N243" s="232"/>
      <c r="O243" s="87"/>
      <c r="P243" s="87"/>
      <c r="Q243" s="87"/>
      <c r="R243" s="87"/>
      <c r="S243" s="87"/>
      <c r="T243" s="88"/>
      <c r="U243" s="41"/>
      <c r="V243" s="41"/>
      <c r="W243" s="41"/>
      <c r="X243" s="41"/>
      <c r="Y243" s="41"/>
      <c r="Z243" s="41"/>
      <c r="AA243" s="41"/>
      <c r="AB243" s="41"/>
      <c r="AC243" s="41"/>
      <c r="AD243" s="41"/>
      <c r="AE243" s="41"/>
      <c r="AT243" s="20" t="s">
        <v>151</v>
      </c>
      <c r="AU243" s="20" t="s">
        <v>81</v>
      </c>
    </row>
    <row r="244" s="2" customFormat="1">
      <c r="A244" s="41"/>
      <c r="B244" s="42"/>
      <c r="C244" s="43"/>
      <c r="D244" s="233" t="s">
        <v>153</v>
      </c>
      <c r="E244" s="43"/>
      <c r="F244" s="234" t="s">
        <v>1839</v>
      </c>
      <c r="G244" s="43"/>
      <c r="H244" s="43"/>
      <c r="I244" s="230"/>
      <c r="J244" s="43"/>
      <c r="K244" s="43"/>
      <c r="L244" s="47"/>
      <c r="M244" s="231"/>
      <c r="N244" s="232"/>
      <c r="O244" s="87"/>
      <c r="P244" s="87"/>
      <c r="Q244" s="87"/>
      <c r="R244" s="87"/>
      <c r="S244" s="87"/>
      <c r="T244" s="88"/>
      <c r="U244" s="41"/>
      <c r="V244" s="41"/>
      <c r="W244" s="41"/>
      <c r="X244" s="41"/>
      <c r="Y244" s="41"/>
      <c r="Z244" s="41"/>
      <c r="AA244" s="41"/>
      <c r="AB244" s="41"/>
      <c r="AC244" s="41"/>
      <c r="AD244" s="41"/>
      <c r="AE244" s="41"/>
      <c r="AT244" s="20" t="s">
        <v>153</v>
      </c>
      <c r="AU244" s="20" t="s">
        <v>81</v>
      </c>
    </row>
    <row r="245" s="2" customFormat="1" ht="33" customHeight="1">
      <c r="A245" s="41"/>
      <c r="B245" s="42"/>
      <c r="C245" s="267" t="s">
        <v>455</v>
      </c>
      <c r="D245" s="267" t="s">
        <v>199</v>
      </c>
      <c r="E245" s="268" t="s">
        <v>1840</v>
      </c>
      <c r="F245" s="269" t="s">
        <v>1841</v>
      </c>
      <c r="G245" s="270" t="s">
        <v>641</v>
      </c>
      <c r="H245" s="271">
        <v>1</v>
      </c>
      <c r="I245" s="272"/>
      <c r="J245" s="273">
        <f>ROUND(I245*H245,2)</f>
        <v>0</v>
      </c>
      <c r="K245" s="269" t="s">
        <v>148</v>
      </c>
      <c r="L245" s="274"/>
      <c r="M245" s="275" t="s">
        <v>19</v>
      </c>
      <c r="N245" s="276" t="s">
        <v>44</v>
      </c>
      <c r="O245" s="87"/>
      <c r="P245" s="224">
        <f>O245*H245</f>
        <v>0</v>
      </c>
      <c r="Q245" s="224">
        <v>0.021600000000000001</v>
      </c>
      <c r="R245" s="224">
        <f>Q245*H245</f>
        <v>0.021600000000000001</v>
      </c>
      <c r="S245" s="224">
        <v>0</v>
      </c>
      <c r="T245" s="225">
        <f>S245*H245</f>
        <v>0</v>
      </c>
      <c r="U245" s="41"/>
      <c r="V245" s="41"/>
      <c r="W245" s="41"/>
      <c r="X245" s="41"/>
      <c r="Y245" s="41"/>
      <c r="Z245" s="41"/>
      <c r="AA245" s="41"/>
      <c r="AB245" s="41"/>
      <c r="AC245" s="41"/>
      <c r="AD245" s="41"/>
      <c r="AE245" s="41"/>
      <c r="AR245" s="226" t="s">
        <v>368</v>
      </c>
      <c r="AT245" s="226" t="s">
        <v>199</v>
      </c>
      <c r="AU245" s="226" t="s">
        <v>81</v>
      </c>
      <c r="AY245" s="20" t="s">
        <v>142</v>
      </c>
      <c r="BE245" s="227">
        <f>IF(N245="základní",J245,0)</f>
        <v>0</v>
      </c>
      <c r="BF245" s="227">
        <f>IF(N245="snížená",J245,0)</f>
        <v>0</v>
      </c>
      <c r="BG245" s="227">
        <f>IF(N245="zákl. přenesená",J245,0)</f>
        <v>0</v>
      </c>
      <c r="BH245" s="227">
        <f>IF(N245="sníž. přenesená",J245,0)</f>
        <v>0</v>
      </c>
      <c r="BI245" s="227">
        <f>IF(N245="nulová",J245,0)</f>
        <v>0</v>
      </c>
      <c r="BJ245" s="20" t="s">
        <v>77</v>
      </c>
      <c r="BK245" s="227">
        <f>ROUND(I245*H245,2)</f>
        <v>0</v>
      </c>
      <c r="BL245" s="20" t="s">
        <v>249</v>
      </c>
      <c r="BM245" s="226" t="s">
        <v>1842</v>
      </c>
    </row>
    <row r="246" s="2" customFormat="1">
      <c r="A246" s="41"/>
      <c r="B246" s="42"/>
      <c r="C246" s="43"/>
      <c r="D246" s="228" t="s">
        <v>151</v>
      </c>
      <c r="E246" s="43"/>
      <c r="F246" s="229" t="s">
        <v>1841</v>
      </c>
      <c r="G246" s="43"/>
      <c r="H246" s="43"/>
      <c r="I246" s="230"/>
      <c r="J246" s="43"/>
      <c r="K246" s="43"/>
      <c r="L246" s="47"/>
      <c r="M246" s="231"/>
      <c r="N246" s="232"/>
      <c r="O246" s="87"/>
      <c r="P246" s="87"/>
      <c r="Q246" s="87"/>
      <c r="R246" s="87"/>
      <c r="S246" s="87"/>
      <c r="T246" s="88"/>
      <c r="U246" s="41"/>
      <c r="V246" s="41"/>
      <c r="W246" s="41"/>
      <c r="X246" s="41"/>
      <c r="Y246" s="41"/>
      <c r="Z246" s="41"/>
      <c r="AA246" s="41"/>
      <c r="AB246" s="41"/>
      <c r="AC246" s="41"/>
      <c r="AD246" s="41"/>
      <c r="AE246" s="41"/>
      <c r="AT246" s="20" t="s">
        <v>151</v>
      </c>
      <c r="AU246" s="20" t="s">
        <v>81</v>
      </c>
    </row>
    <row r="247" s="2" customFormat="1" ht="24.15" customHeight="1">
      <c r="A247" s="41"/>
      <c r="B247" s="42"/>
      <c r="C247" s="215" t="s">
        <v>460</v>
      </c>
      <c r="D247" s="215" t="s">
        <v>144</v>
      </c>
      <c r="E247" s="216" t="s">
        <v>1843</v>
      </c>
      <c r="F247" s="217" t="s">
        <v>1844</v>
      </c>
      <c r="G247" s="218" t="s">
        <v>641</v>
      </c>
      <c r="H247" s="219">
        <v>1</v>
      </c>
      <c r="I247" s="220"/>
      <c r="J247" s="221">
        <f>ROUND(I247*H247,2)</f>
        <v>0</v>
      </c>
      <c r="K247" s="217" t="s">
        <v>148</v>
      </c>
      <c r="L247" s="47"/>
      <c r="M247" s="222" t="s">
        <v>19</v>
      </c>
      <c r="N247" s="223" t="s">
        <v>44</v>
      </c>
      <c r="O247" s="87"/>
      <c r="P247" s="224">
        <f>O247*H247</f>
        <v>0</v>
      </c>
      <c r="Q247" s="224">
        <v>0</v>
      </c>
      <c r="R247" s="224">
        <f>Q247*H247</f>
        <v>0</v>
      </c>
      <c r="S247" s="224">
        <v>0</v>
      </c>
      <c r="T247" s="225">
        <f>S247*H247</f>
        <v>0</v>
      </c>
      <c r="U247" s="41"/>
      <c r="V247" s="41"/>
      <c r="W247" s="41"/>
      <c r="X247" s="41"/>
      <c r="Y247" s="41"/>
      <c r="Z247" s="41"/>
      <c r="AA247" s="41"/>
      <c r="AB247" s="41"/>
      <c r="AC247" s="41"/>
      <c r="AD247" s="41"/>
      <c r="AE247" s="41"/>
      <c r="AR247" s="226" t="s">
        <v>249</v>
      </c>
      <c r="AT247" s="226" t="s">
        <v>144</v>
      </c>
      <c r="AU247" s="226" t="s">
        <v>81</v>
      </c>
      <c r="AY247" s="20" t="s">
        <v>142</v>
      </c>
      <c r="BE247" s="227">
        <f>IF(N247="základní",J247,0)</f>
        <v>0</v>
      </c>
      <c r="BF247" s="227">
        <f>IF(N247="snížená",J247,0)</f>
        <v>0</v>
      </c>
      <c r="BG247" s="227">
        <f>IF(N247="zákl. přenesená",J247,0)</f>
        <v>0</v>
      </c>
      <c r="BH247" s="227">
        <f>IF(N247="sníž. přenesená",J247,0)</f>
        <v>0</v>
      </c>
      <c r="BI247" s="227">
        <f>IF(N247="nulová",J247,0)</f>
        <v>0</v>
      </c>
      <c r="BJ247" s="20" t="s">
        <v>77</v>
      </c>
      <c r="BK247" s="227">
        <f>ROUND(I247*H247,2)</f>
        <v>0</v>
      </c>
      <c r="BL247" s="20" t="s">
        <v>249</v>
      </c>
      <c r="BM247" s="226" t="s">
        <v>1845</v>
      </c>
    </row>
    <row r="248" s="2" customFormat="1">
      <c r="A248" s="41"/>
      <c r="B248" s="42"/>
      <c r="C248" s="43"/>
      <c r="D248" s="228" t="s">
        <v>151</v>
      </c>
      <c r="E248" s="43"/>
      <c r="F248" s="229" t="s">
        <v>1846</v>
      </c>
      <c r="G248" s="43"/>
      <c r="H248" s="43"/>
      <c r="I248" s="230"/>
      <c r="J248" s="43"/>
      <c r="K248" s="43"/>
      <c r="L248" s="47"/>
      <c r="M248" s="231"/>
      <c r="N248" s="232"/>
      <c r="O248" s="87"/>
      <c r="P248" s="87"/>
      <c r="Q248" s="87"/>
      <c r="R248" s="87"/>
      <c r="S248" s="87"/>
      <c r="T248" s="88"/>
      <c r="U248" s="41"/>
      <c r="V248" s="41"/>
      <c r="W248" s="41"/>
      <c r="X248" s="41"/>
      <c r="Y248" s="41"/>
      <c r="Z248" s="41"/>
      <c r="AA248" s="41"/>
      <c r="AB248" s="41"/>
      <c r="AC248" s="41"/>
      <c r="AD248" s="41"/>
      <c r="AE248" s="41"/>
      <c r="AT248" s="20" t="s">
        <v>151</v>
      </c>
      <c r="AU248" s="20" t="s">
        <v>81</v>
      </c>
    </row>
    <row r="249" s="2" customFormat="1">
      <c r="A249" s="41"/>
      <c r="B249" s="42"/>
      <c r="C249" s="43"/>
      <c r="D249" s="233" t="s">
        <v>153</v>
      </c>
      <c r="E249" s="43"/>
      <c r="F249" s="234" t="s">
        <v>1847</v>
      </c>
      <c r="G249" s="43"/>
      <c r="H249" s="43"/>
      <c r="I249" s="230"/>
      <c r="J249" s="43"/>
      <c r="K249" s="43"/>
      <c r="L249" s="47"/>
      <c r="M249" s="231"/>
      <c r="N249" s="232"/>
      <c r="O249" s="87"/>
      <c r="P249" s="87"/>
      <c r="Q249" s="87"/>
      <c r="R249" s="87"/>
      <c r="S249" s="87"/>
      <c r="T249" s="88"/>
      <c r="U249" s="41"/>
      <c r="V249" s="41"/>
      <c r="W249" s="41"/>
      <c r="X249" s="41"/>
      <c r="Y249" s="41"/>
      <c r="Z249" s="41"/>
      <c r="AA249" s="41"/>
      <c r="AB249" s="41"/>
      <c r="AC249" s="41"/>
      <c r="AD249" s="41"/>
      <c r="AE249" s="41"/>
      <c r="AT249" s="20" t="s">
        <v>153</v>
      </c>
      <c r="AU249" s="20" t="s">
        <v>81</v>
      </c>
    </row>
    <row r="250" s="2" customFormat="1" ht="16.5" customHeight="1">
      <c r="A250" s="41"/>
      <c r="B250" s="42"/>
      <c r="C250" s="267" t="s">
        <v>472</v>
      </c>
      <c r="D250" s="267" t="s">
        <v>199</v>
      </c>
      <c r="E250" s="268" t="s">
        <v>1848</v>
      </c>
      <c r="F250" s="269" t="s">
        <v>1849</v>
      </c>
      <c r="G250" s="270" t="s">
        <v>641</v>
      </c>
      <c r="H250" s="271">
        <v>1</v>
      </c>
      <c r="I250" s="272"/>
      <c r="J250" s="273">
        <f>ROUND(I250*H250,2)</f>
        <v>0</v>
      </c>
      <c r="K250" s="269" t="s">
        <v>148</v>
      </c>
      <c r="L250" s="274"/>
      <c r="M250" s="275" t="s">
        <v>19</v>
      </c>
      <c r="N250" s="276" t="s">
        <v>44</v>
      </c>
      <c r="O250" s="87"/>
      <c r="P250" s="224">
        <f>O250*H250</f>
        <v>0</v>
      </c>
      <c r="Q250" s="224">
        <v>0.0023999999999999998</v>
      </c>
      <c r="R250" s="224">
        <f>Q250*H250</f>
        <v>0.0023999999999999998</v>
      </c>
      <c r="S250" s="224">
        <v>0</v>
      </c>
      <c r="T250" s="225">
        <f>S250*H250</f>
        <v>0</v>
      </c>
      <c r="U250" s="41"/>
      <c r="V250" s="41"/>
      <c r="W250" s="41"/>
      <c r="X250" s="41"/>
      <c r="Y250" s="41"/>
      <c r="Z250" s="41"/>
      <c r="AA250" s="41"/>
      <c r="AB250" s="41"/>
      <c r="AC250" s="41"/>
      <c r="AD250" s="41"/>
      <c r="AE250" s="41"/>
      <c r="AR250" s="226" t="s">
        <v>368</v>
      </c>
      <c r="AT250" s="226" t="s">
        <v>199</v>
      </c>
      <c r="AU250" s="226" t="s">
        <v>81</v>
      </c>
      <c r="AY250" s="20" t="s">
        <v>142</v>
      </c>
      <c r="BE250" s="227">
        <f>IF(N250="základní",J250,0)</f>
        <v>0</v>
      </c>
      <c r="BF250" s="227">
        <f>IF(N250="snížená",J250,0)</f>
        <v>0</v>
      </c>
      <c r="BG250" s="227">
        <f>IF(N250="zákl. přenesená",J250,0)</f>
        <v>0</v>
      </c>
      <c r="BH250" s="227">
        <f>IF(N250="sníž. přenesená",J250,0)</f>
        <v>0</v>
      </c>
      <c r="BI250" s="227">
        <f>IF(N250="nulová",J250,0)</f>
        <v>0</v>
      </c>
      <c r="BJ250" s="20" t="s">
        <v>77</v>
      </c>
      <c r="BK250" s="227">
        <f>ROUND(I250*H250,2)</f>
        <v>0</v>
      </c>
      <c r="BL250" s="20" t="s">
        <v>249</v>
      </c>
      <c r="BM250" s="226" t="s">
        <v>1850</v>
      </c>
    </row>
    <row r="251" s="2" customFormat="1">
      <c r="A251" s="41"/>
      <c r="B251" s="42"/>
      <c r="C251" s="43"/>
      <c r="D251" s="228" t="s">
        <v>151</v>
      </c>
      <c r="E251" s="43"/>
      <c r="F251" s="229" t="s">
        <v>1849</v>
      </c>
      <c r="G251" s="43"/>
      <c r="H251" s="43"/>
      <c r="I251" s="230"/>
      <c r="J251" s="43"/>
      <c r="K251" s="43"/>
      <c r="L251" s="47"/>
      <c r="M251" s="231"/>
      <c r="N251" s="232"/>
      <c r="O251" s="87"/>
      <c r="P251" s="87"/>
      <c r="Q251" s="87"/>
      <c r="R251" s="87"/>
      <c r="S251" s="87"/>
      <c r="T251" s="88"/>
      <c r="U251" s="41"/>
      <c r="V251" s="41"/>
      <c r="W251" s="41"/>
      <c r="X251" s="41"/>
      <c r="Y251" s="41"/>
      <c r="Z251" s="41"/>
      <c r="AA251" s="41"/>
      <c r="AB251" s="41"/>
      <c r="AC251" s="41"/>
      <c r="AD251" s="41"/>
      <c r="AE251" s="41"/>
      <c r="AT251" s="20" t="s">
        <v>151</v>
      </c>
      <c r="AU251" s="20" t="s">
        <v>81</v>
      </c>
    </row>
    <row r="252" s="2" customFormat="1" ht="16.5" customHeight="1">
      <c r="A252" s="41"/>
      <c r="B252" s="42"/>
      <c r="C252" s="215" t="s">
        <v>480</v>
      </c>
      <c r="D252" s="215" t="s">
        <v>144</v>
      </c>
      <c r="E252" s="216" t="s">
        <v>1851</v>
      </c>
      <c r="F252" s="217" t="s">
        <v>1131</v>
      </c>
      <c r="G252" s="218" t="s">
        <v>641</v>
      </c>
      <c r="H252" s="219">
        <v>1</v>
      </c>
      <c r="I252" s="220"/>
      <c r="J252" s="221">
        <f>ROUND(I252*H252,2)</f>
        <v>0</v>
      </c>
      <c r="K252" s="217" t="s">
        <v>148</v>
      </c>
      <c r="L252" s="47"/>
      <c r="M252" s="222" t="s">
        <v>19</v>
      </c>
      <c r="N252" s="223" t="s">
        <v>44</v>
      </c>
      <c r="O252" s="87"/>
      <c r="P252" s="224">
        <f>O252*H252</f>
        <v>0</v>
      </c>
      <c r="Q252" s="224">
        <v>0</v>
      </c>
      <c r="R252" s="224">
        <f>Q252*H252</f>
        <v>0</v>
      </c>
      <c r="S252" s="224">
        <v>0</v>
      </c>
      <c r="T252" s="225">
        <f>S252*H252</f>
        <v>0</v>
      </c>
      <c r="U252" s="41"/>
      <c r="V252" s="41"/>
      <c r="W252" s="41"/>
      <c r="X252" s="41"/>
      <c r="Y252" s="41"/>
      <c r="Z252" s="41"/>
      <c r="AA252" s="41"/>
      <c r="AB252" s="41"/>
      <c r="AC252" s="41"/>
      <c r="AD252" s="41"/>
      <c r="AE252" s="41"/>
      <c r="AR252" s="226" t="s">
        <v>249</v>
      </c>
      <c r="AT252" s="226" t="s">
        <v>144</v>
      </c>
      <c r="AU252" s="226" t="s">
        <v>81</v>
      </c>
      <c r="AY252" s="20" t="s">
        <v>142</v>
      </c>
      <c r="BE252" s="227">
        <f>IF(N252="základní",J252,0)</f>
        <v>0</v>
      </c>
      <c r="BF252" s="227">
        <f>IF(N252="snížená",J252,0)</f>
        <v>0</v>
      </c>
      <c r="BG252" s="227">
        <f>IF(N252="zákl. přenesená",J252,0)</f>
        <v>0</v>
      </c>
      <c r="BH252" s="227">
        <f>IF(N252="sníž. přenesená",J252,0)</f>
        <v>0</v>
      </c>
      <c r="BI252" s="227">
        <f>IF(N252="nulová",J252,0)</f>
        <v>0</v>
      </c>
      <c r="BJ252" s="20" t="s">
        <v>77</v>
      </c>
      <c r="BK252" s="227">
        <f>ROUND(I252*H252,2)</f>
        <v>0</v>
      </c>
      <c r="BL252" s="20" t="s">
        <v>249</v>
      </c>
      <c r="BM252" s="226" t="s">
        <v>1852</v>
      </c>
    </row>
    <row r="253" s="2" customFormat="1">
      <c r="A253" s="41"/>
      <c r="B253" s="42"/>
      <c r="C253" s="43"/>
      <c r="D253" s="228" t="s">
        <v>151</v>
      </c>
      <c r="E253" s="43"/>
      <c r="F253" s="229" t="s">
        <v>1133</v>
      </c>
      <c r="G253" s="43"/>
      <c r="H253" s="43"/>
      <c r="I253" s="230"/>
      <c r="J253" s="43"/>
      <c r="K253" s="43"/>
      <c r="L253" s="47"/>
      <c r="M253" s="231"/>
      <c r="N253" s="232"/>
      <c r="O253" s="87"/>
      <c r="P253" s="87"/>
      <c r="Q253" s="87"/>
      <c r="R253" s="87"/>
      <c r="S253" s="87"/>
      <c r="T253" s="88"/>
      <c r="U253" s="41"/>
      <c r="V253" s="41"/>
      <c r="W253" s="41"/>
      <c r="X253" s="41"/>
      <c r="Y253" s="41"/>
      <c r="Z253" s="41"/>
      <c r="AA253" s="41"/>
      <c r="AB253" s="41"/>
      <c r="AC253" s="41"/>
      <c r="AD253" s="41"/>
      <c r="AE253" s="41"/>
      <c r="AT253" s="20" t="s">
        <v>151</v>
      </c>
      <c r="AU253" s="20" t="s">
        <v>81</v>
      </c>
    </row>
    <row r="254" s="2" customFormat="1">
      <c r="A254" s="41"/>
      <c r="B254" s="42"/>
      <c r="C254" s="43"/>
      <c r="D254" s="233" t="s">
        <v>153</v>
      </c>
      <c r="E254" s="43"/>
      <c r="F254" s="234" t="s">
        <v>1853</v>
      </c>
      <c r="G254" s="43"/>
      <c r="H254" s="43"/>
      <c r="I254" s="230"/>
      <c r="J254" s="43"/>
      <c r="K254" s="43"/>
      <c r="L254" s="47"/>
      <c r="M254" s="231"/>
      <c r="N254" s="232"/>
      <c r="O254" s="87"/>
      <c r="P254" s="87"/>
      <c r="Q254" s="87"/>
      <c r="R254" s="87"/>
      <c r="S254" s="87"/>
      <c r="T254" s="88"/>
      <c r="U254" s="41"/>
      <c r="V254" s="41"/>
      <c r="W254" s="41"/>
      <c r="X254" s="41"/>
      <c r="Y254" s="41"/>
      <c r="Z254" s="41"/>
      <c r="AA254" s="41"/>
      <c r="AB254" s="41"/>
      <c r="AC254" s="41"/>
      <c r="AD254" s="41"/>
      <c r="AE254" s="41"/>
      <c r="AT254" s="20" t="s">
        <v>153</v>
      </c>
      <c r="AU254" s="20" t="s">
        <v>81</v>
      </c>
    </row>
    <row r="255" s="2" customFormat="1" ht="16.5" customHeight="1">
      <c r="A255" s="41"/>
      <c r="B255" s="42"/>
      <c r="C255" s="267" t="s">
        <v>490</v>
      </c>
      <c r="D255" s="267" t="s">
        <v>199</v>
      </c>
      <c r="E255" s="268" t="s">
        <v>1136</v>
      </c>
      <c r="F255" s="269" t="s">
        <v>1137</v>
      </c>
      <c r="G255" s="270" t="s">
        <v>641</v>
      </c>
      <c r="H255" s="271">
        <v>1</v>
      </c>
      <c r="I255" s="272"/>
      <c r="J255" s="273">
        <f>ROUND(I255*H255,2)</f>
        <v>0</v>
      </c>
      <c r="K255" s="269" t="s">
        <v>148</v>
      </c>
      <c r="L255" s="274"/>
      <c r="M255" s="275" t="s">
        <v>19</v>
      </c>
      <c r="N255" s="276" t="s">
        <v>44</v>
      </c>
      <c r="O255" s="87"/>
      <c r="P255" s="224">
        <f>O255*H255</f>
        <v>0</v>
      </c>
      <c r="Q255" s="224">
        <v>0.00014999999999999999</v>
      </c>
      <c r="R255" s="224">
        <f>Q255*H255</f>
        <v>0.00014999999999999999</v>
      </c>
      <c r="S255" s="224">
        <v>0</v>
      </c>
      <c r="T255" s="225">
        <f>S255*H255</f>
        <v>0</v>
      </c>
      <c r="U255" s="41"/>
      <c r="V255" s="41"/>
      <c r="W255" s="41"/>
      <c r="X255" s="41"/>
      <c r="Y255" s="41"/>
      <c r="Z255" s="41"/>
      <c r="AA255" s="41"/>
      <c r="AB255" s="41"/>
      <c r="AC255" s="41"/>
      <c r="AD255" s="41"/>
      <c r="AE255" s="41"/>
      <c r="AR255" s="226" t="s">
        <v>368</v>
      </c>
      <c r="AT255" s="226" t="s">
        <v>199</v>
      </c>
      <c r="AU255" s="226" t="s">
        <v>81</v>
      </c>
      <c r="AY255" s="20" t="s">
        <v>142</v>
      </c>
      <c r="BE255" s="227">
        <f>IF(N255="základní",J255,0)</f>
        <v>0</v>
      </c>
      <c r="BF255" s="227">
        <f>IF(N255="snížená",J255,0)</f>
        <v>0</v>
      </c>
      <c r="BG255" s="227">
        <f>IF(N255="zákl. přenesená",J255,0)</f>
        <v>0</v>
      </c>
      <c r="BH255" s="227">
        <f>IF(N255="sníž. přenesená",J255,0)</f>
        <v>0</v>
      </c>
      <c r="BI255" s="227">
        <f>IF(N255="nulová",J255,0)</f>
        <v>0</v>
      </c>
      <c r="BJ255" s="20" t="s">
        <v>77</v>
      </c>
      <c r="BK255" s="227">
        <f>ROUND(I255*H255,2)</f>
        <v>0</v>
      </c>
      <c r="BL255" s="20" t="s">
        <v>249</v>
      </c>
      <c r="BM255" s="226" t="s">
        <v>1854</v>
      </c>
    </row>
    <row r="256" s="2" customFormat="1">
      <c r="A256" s="41"/>
      <c r="B256" s="42"/>
      <c r="C256" s="43"/>
      <c r="D256" s="228" t="s">
        <v>151</v>
      </c>
      <c r="E256" s="43"/>
      <c r="F256" s="229" t="s">
        <v>1137</v>
      </c>
      <c r="G256" s="43"/>
      <c r="H256" s="43"/>
      <c r="I256" s="230"/>
      <c r="J256" s="43"/>
      <c r="K256" s="43"/>
      <c r="L256" s="47"/>
      <c r="M256" s="231"/>
      <c r="N256" s="232"/>
      <c r="O256" s="87"/>
      <c r="P256" s="87"/>
      <c r="Q256" s="87"/>
      <c r="R256" s="87"/>
      <c r="S256" s="87"/>
      <c r="T256" s="88"/>
      <c r="U256" s="41"/>
      <c r="V256" s="41"/>
      <c r="W256" s="41"/>
      <c r="X256" s="41"/>
      <c r="Y256" s="41"/>
      <c r="Z256" s="41"/>
      <c r="AA256" s="41"/>
      <c r="AB256" s="41"/>
      <c r="AC256" s="41"/>
      <c r="AD256" s="41"/>
      <c r="AE256" s="41"/>
      <c r="AT256" s="20" t="s">
        <v>151</v>
      </c>
      <c r="AU256" s="20" t="s">
        <v>81</v>
      </c>
    </row>
    <row r="257" s="2" customFormat="1" ht="21.75" customHeight="1">
      <c r="A257" s="41"/>
      <c r="B257" s="42"/>
      <c r="C257" s="215" t="s">
        <v>495</v>
      </c>
      <c r="D257" s="215" t="s">
        <v>144</v>
      </c>
      <c r="E257" s="216" t="s">
        <v>1855</v>
      </c>
      <c r="F257" s="217" t="s">
        <v>1856</v>
      </c>
      <c r="G257" s="218" t="s">
        <v>641</v>
      </c>
      <c r="H257" s="219">
        <v>1</v>
      </c>
      <c r="I257" s="220"/>
      <c r="J257" s="221">
        <f>ROUND(I257*H257,2)</f>
        <v>0</v>
      </c>
      <c r="K257" s="217" t="s">
        <v>148</v>
      </c>
      <c r="L257" s="47"/>
      <c r="M257" s="222" t="s">
        <v>19</v>
      </c>
      <c r="N257" s="223" t="s">
        <v>44</v>
      </c>
      <c r="O257" s="87"/>
      <c r="P257" s="224">
        <f>O257*H257</f>
        <v>0</v>
      </c>
      <c r="Q257" s="224">
        <v>0</v>
      </c>
      <c r="R257" s="224">
        <f>Q257*H257</f>
        <v>0</v>
      </c>
      <c r="S257" s="224">
        <v>0</v>
      </c>
      <c r="T257" s="225">
        <f>S257*H257</f>
        <v>0</v>
      </c>
      <c r="U257" s="41"/>
      <c r="V257" s="41"/>
      <c r="W257" s="41"/>
      <c r="X257" s="41"/>
      <c r="Y257" s="41"/>
      <c r="Z257" s="41"/>
      <c r="AA257" s="41"/>
      <c r="AB257" s="41"/>
      <c r="AC257" s="41"/>
      <c r="AD257" s="41"/>
      <c r="AE257" s="41"/>
      <c r="AR257" s="226" t="s">
        <v>249</v>
      </c>
      <c r="AT257" s="226" t="s">
        <v>144</v>
      </c>
      <c r="AU257" s="226" t="s">
        <v>81</v>
      </c>
      <c r="AY257" s="20" t="s">
        <v>142</v>
      </c>
      <c r="BE257" s="227">
        <f>IF(N257="základní",J257,0)</f>
        <v>0</v>
      </c>
      <c r="BF257" s="227">
        <f>IF(N257="snížená",J257,0)</f>
        <v>0</v>
      </c>
      <c r="BG257" s="227">
        <f>IF(N257="zákl. přenesená",J257,0)</f>
        <v>0</v>
      </c>
      <c r="BH257" s="227">
        <f>IF(N257="sníž. přenesená",J257,0)</f>
        <v>0</v>
      </c>
      <c r="BI257" s="227">
        <f>IF(N257="nulová",J257,0)</f>
        <v>0</v>
      </c>
      <c r="BJ257" s="20" t="s">
        <v>77</v>
      </c>
      <c r="BK257" s="227">
        <f>ROUND(I257*H257,2)</f>
        <v>0</v>
      </c>
      <c r="BL257" s="20" t="s">
        <v>249</v>
      </c>
      <c r="BM257" s="226" t="s">
        <v>1857</v>
      </c>
    </row>
    <row r="258" s="2" customFormat="1">
      <c r="A258" s="41"/>
      <c r="B258" s="42"/>
      <c r="C258" s="43"/>
      <c r="D258" s="228" t="s">
        <v>151</v>
      </c>
      <c r="E258" s="43"/>
      <c r="F258" s="229" t="s">
        <v>1858</v>
      </c>
      <c r="G258" s="43"/>
      <c r="H258" s="43"/>
      <c r="I258" s="230"/>
      <c r="J258" s="43"/>
      <c r="K258" s="43"/>
      <c r="L258" s="47"/>
      <c r="M258" s="231"/>
      <c r="N258" s="232"/>
      <c r="O258" s="87"/>
      <c r="P258" s="87"/>
      <c r="Q258" s="87"/>
      <c r="R258" s="87"/>
      <c r="S258" s="87"/>
      <c r="T258" s="88"/>
      <c r="U258" s="41"/>
      <c r="V258" s="41"/>
      <c r="W258" s="41"/>
      <c r="X258" s="41"/>
      <c r="Y258" s="41"/>
      <c r="Z258" s="41"/>
      <c r="AA258" s="41"/>
      <c r="AB258" s="41"/>
      <c r="AC258" s="41"/>
      <c r="AD258" s="41"/>
      <c r="AE258" s="41"/>
      <c r="AT258" s="20" t="s">
        <v>151</v>
      </c>
      <c r="AU258" s="20" t="s">
        <v>81</v>
      </c>
    </row>
    <row r="259" s="2" customFormat="1">
      <c r="A259" s="41"/>
      <c r="B259" s="42"/>
      <c r="C259" s="43"/>
      <c r="D259" s="233" t="s">
        <v>153</v>
      </c>
      <c r="E259" s="43"/>
      <c r="F259" s="234" t="s">
        <v>1859</v>
      </c>
      <c r="G259" s="43"/>
      <c r="H259" s="43"/>
      <c r="I259" s="230"/>
      <c r="J259" s="43"/>
      <c r="K259" s="43"/>
      <c r="L259" s="47"/>
      <c r="M259" s="231"/>
      <c r="N259" s="232"/>
      <c r="O259" s="87"/>
      <c r="P259" s="87"/>
      <c r="Q259" s="87"/>
      <c r="R259" s="87"/>
      <c r="S259" s="87"/>
      <c r="T259" s="88"/>
      <c r="U259" s="41"/>
      <c r="V259" s="41"/>
      <c r="W259" s="41"/>
      <c r="X259" s="41"/>
      <c r="Y259" s="41"/>
      <c r="Z259" s="41"/>
      <c r="AA259" s="41"/>
      <c r="AB259" s="41"/>
      <c r="AC259" s="41"/>
      <c r="AD259" s="41"/>
      <c r="AE259" s="41"/>
      <c r="AT259" s="20" t="s">
        <v>153</v>
      </c>
      <c r="AU259" s="20" t="s">
        <v>81</v>
      </c>
    </row>
    <row r="260" s="2" customFormat="1" ht="16.5" customHeight="1">
      <c r="A260" s="41"/>
      <c r="B260" s="42"/>
      <c r="C260" s="267" t="s">
        <v>503</v>
      </c>
      <c r="D260" s="267" t="s">
        <v>199</v>
      </c>
      <c r="E260" s="268" t="s">
        <v>1860</v>
      </c>
      <c r="F260" s="269" t="s">
        <v>1861</v>
      </c>
      <c r="G260" s="270" t="s">
        <v>641</v>
      </c>
      <c r="H260" s="271">
        <v>1</v>
      </c>
      <c r="I260" s="272"/>
      <c r="J260" s="273">
        <f>ROUND(I260*H260,2)</f>
        <v>0</v>
      </c>
      <c r="K260" s="269" t="s">
        <v>148</v>
      </c>
      <c r="L260" s="274"/>
      <c r="M260" s="275" t="s">
        <v>19</v>
      </c>
      <c r="N260" s="276" t="s">
        <v>44</v>
      </c>
      <c r="O260" s="87"/>
      <c r="P260" s="224">
        <f>O260*H260</f>
        <v>0</v>
      </c>
      <c r="Q260" s="224">
        <v>0.0022000000000000001</v>
      </c>
      <c r="R260" s="224">
        <f>Q260*H260</f>
        <v>0.0022000000000000001</v>
      </c>
      <c r="S260" s="224">
        <v>0</v>
      </c>
      <c r="T260" s="225">
        <f>S260*H260</f>
        <v>0</v>
      </c>
      <c r="U260" s="41"/>
      <c r="V260" s="41"/>
      <c r="W260" s="41"/>
      <c r="X260" s="41"/>
      <c r="Y260" s="41"/>
      <c r="Z260" s="41"/>
      <c r="AA260" s="41"/>
      <c r="AB260" s="41"/>
      <c r="AC260" s="41"/>
      <c r="AD260" s="41"/>
      <c r="AE260" s="41"/>
      <c r="AR260" s="226" t="s">
        <v>368</v>
      </c>
      <c r="AT260" s="226" t="s">
        <v>199</v>
      </c>
      <c r="AU260" s="226" t="s">
        <v>81</v>
      </c>
      <c r="AY260" s="20" t="s">
        <v>142</v>
      </c>
      <c r="BE260" s="227">
        <f>IF(N260="základní",J260,0)</f>
        <v>0</v>
      </c>
      <c r="BF260" s="227">
        <f>IF(N260="snížená",J260,0)</f>
        <v>0</v>
      </c>
      <c r="BG260" s="227">
        <f>IF(N260="zákl. přenesená",J260,0)</f>
        <v>0</v>
      </c>
      <c r="BH260" s="227">
        <f>IF(N260="sníž. přenesená",J260,0)</f>
        <v>0</v>
      </c>
      <c r="BI260" s="227">
        <f>IF(N260="nulová",J260,0)</f>
        <v>0</v>
      </c>
      <c r="BJ260" s="20" t="s">
        <v>77</v>
      </c>
      <c r="BK260" s="227">
        <f>ROUND(I260*H260,2)</f>
        <v>0</v>
      </c>
      <c r="BL260" s="20" t="s">
        <v>249</v>
      </c>
      <c r="BM260" s="226" t="s">
        <v>1862</v>
      </c>
    </row>
    <row r="261" s="2" customFormat="1">
      <c r="A261" s="41"/>
      <c r="B261" s="42"/>
      <c r="C261" s="43"/>
      <c r="D261" s="228" t="s">
        <v>151</v>
      </c>
      <c r="E261" s="43"/>
      <c r="F261" s="229" t="s">
        <v>1861</v>
      </c>
      <c r="G261" s="43"/>
      <c r="H261" s="43"/>
      <c r="I261" s="230"/>
      <c r="J261" s="43"/>
      <c r="K261" s="43"/>
      <c r="L261" s="47"/>
      <c r="M261" s="231"/>
      <c r="N261" s="232"/>
      <c r="O261" s="87"/>
      <c r="P261" s="87"/>
      <c r="Q261" s="87"/>
      <c r="R261" s="87"/>
      <c r="S261" s="87"/>
      <c r="T261" s="88"/>
      <c r="U261" s="41"/>
      <c r="V261" s="41"/>
      <c r="W261" s="41"/>
      <c r="X261" s="41"/>
      <c r="Y261" s="41"/>
      <c r="Z261" s="41"/>
      <c r="AA261" s="41"/>
      <c r="AB261" s="41"/>
      <c r="AC261" s="41"/>
      <c r="AD261" s="41"/>
      <c r="AE261" s="41"/>
      <c r="AT261" s="20" t="s">
        <v>151</v>
      </c>
      <c r="AU261" s="20" t="s">
        <v>81</v>
      </c>
    </row>
    <row r="262" s="2" customFormat="1" ht="24.15" customHeight="1">
      <c r="A262" s="41"/>
      <c r="B262" s="42"/>
      <c r="C262" s="215" t="s">
        <v>509</v>
      </c>
      <c r="D262" s="215" t="s">
        <v>144</v>
      </c>
      <c r="E262" s="216" t="s">
        <v>1140</v>
      </c>
      <c r="F262" s="217" t="s">
        <v>1141</v>
      </c>
      <c r="G262" s="218" t="s">
        <v>206</v>
      </c>
      <c r="H262" s="219">
        <v>0.025999999999999999</v>
      </c>
      <c r="I262" s="220"/>
      <c r="J262" s="221">
        <f>ROUND(I262*H262,2)</f>
        <v>0</v>
      </c>
      <c r="K262" s="217" t="s">
        <v>148</v>
      </c>
      <c r="L262" s="47"/>
      <c r="M262" s="222" t="s">
        <v>19</v>
      </c>
      <c r="N262" s="223" t="s">
        <v>44</v>
      </c>
      <c r="O262" s="87"/>
      <c r="P262" s="224">
        <f>O262*H262</f>
        <v>0</v>
      </c>
      <c r="Q262" s="224">
        <v>0</v>
      </c>
      <c r="R262" s="224">
        <f>Q262*H262</f>
        <v>0</v>
      </c>
      <c r="S262" s="224">
        <v>0</v>
      </c>
      <c r="T262" s="225">
        <f>S262*H262</f>
        <v>0</v>
      </c>
      <c r="U262" s="41"/>
      <c r="V262" s="41"/>
      <c r="W262" s="41"/>
      <c r="X262" s="41"/>
      <c r="Y262" s="41"/>
      <c r="Z262" s="41"/>
      <c r="AA262" s="41"/>
      <c r="AB262" s="41"/>
      <c r="AC262" s="41"/>
      <c r="AD262" s="41"/>
      <c r="AE262" s="41"/>
      <c r="AR262" s="226" t="s">
        <v>249</v>
      </c>
      <c r="AT262" s="226" t="s">
        <v>144</v>
      </c>
      <c r="AU262" s="226" t="s">
        <v>81</v>
      </c>
      <c r="AY262" s="20" t="s">
        <v>142</v>
      </c>
      <c r="BE262" s="227">
        <f>IF(N262="základní",J262,0)</f>
        <v>0</v>
      </c>
      <c r="BF262" s="227">
        <f>IF(N262="snížená",J262,0)</f>
        <v>0</v>
      </c>
      <c r="BG262" s="227">
        <f>IF(N262="zákl. přenesená",J262,0)</f>
        <v>0</v>
      </c>
      <c r="BH262" s="227">
        <f>IF(N262="sníž. přenesená",J262,0)</f>
        <v>0</v>
      </c>
      <c r="BI262" s="227">
        <f>IF(N262="nulová",J262,0)</f>
        <v>0</v>
      </c>
      <c r="BJ262" s="20" t="s">
        <v>77</v>
      </c>
      <c r="BK262" s="227">
        <f>ROUND(I262*H262,2)</f>
        <v>0</v>
      </c>
      <c r="BL262" s="20" t="s">
        <v>249</v>
      </c>
      <c r="BM262" s="226" t="s">
        <v>1863</v>
      </c>
    </row>
    <row r="263" s="2" customFormat="1">
      <c r="A263" s="41"/>
      <c r="B263" s="42"/>
      <c r="C263" s="43"/>
      <c r="D263" s="228" t="s">
        <v>151</v>
      </c>
      <c r="E263" s="43"/>
      <c r="F263" s="229" t="s">
        <v>1143</v>
      </c>
      <c r="G263" s="43"/>
      <c r="H263" s="43"/>
      <c r="I263" s="230"/>
      <c r="J263" s="43"/>
      <c r="K263" s="43"/>
      <c r="L263" s="47"/>
      <c r="M263" s="231"/>
      <c r="N263" s="232"/>
      <c r="O263" s="87"/>
      <c r="P263" s="87"/>
      <c r="Q263" s="87"/>
      <c r="R263" s="87"/>
      <c r="S263" s="87"/>
      <c r="T263" s="88"/>
      <c r="U263" s="41"/>
      <c r="V263" s="41"/>
      <c r="W263" s="41"/>
      <c r="X263" s="41"/>
      <c r="Y263" s="41"/>
      <c r="Z263" s="41"/>
      <c r="AA263" s="41"/>
      <c r="AB263" s="41"/>
      <c r="AC263" s="41"/>
      <c r="AD263" s="41"/>
      <c r="AE263" s="41"/>
      <c r="AT263" s="20" t="s">
        <v>151</v>
      </c>
      <c r="AU263" s="20" t="s">
        <v>81</v>
      </c>
    </row>
    <row r="264" s="2" customFormat="1">
      <c r="A264" s="41"/>
      <c r="B264" s="42"/>
      <c r="C264" s="43"/>
      <c r="D264" s="233" t="s">
        <v>153</v>
      </c>
      <c r="E264" s="43"/>
      <c r="F264" s="234" t="s">
        <v>1144</v>
      </c>
      <c r="G264" s="43"/>
      <c r="H264" s="43"/>
      <c r="I264" s="230"/>
      <c r="J264" s="43"/>
      <c r="K264" s="43"/>
      <c r="L264" s="47"/>
      <c r="M264" s="231"/>
      <c r="N264" s="232"/>
      <c r="O264" s="87"/>
      <c r="P264" s="87"/>
      <c r="Q264" s="87"/>
      <c r="R264" s="87"/>
      <c r="S264" s="87"/>
      <c r="T264" s="88"/>
      <c r="U264" s="41"/>
      <c r="V264" s="41"/>
      <c r="W264" s="41"/>
      <c r="X264" s="41"/>
      <c r="Y264" s="41"/>
      <c r="Z264" s="41"/>
      <c r="AA264" s="41"/>
      <c r="AB264" s="41"/>
      <c r="AC264" s="41"/>
      <c r="AD264" s="41"/>
      <c r="AE264" s="41"/>
      <c r="AT264" s="20" t="s">
        <v>153</v>
      </c>
      <c r="AU264" s="20" t="s">
        <v>81</v>
      </c>
    </row>
    <row r="265" s="12" customFormat="1" ht="22.8" customHeight="1">
      <c r="A265" s="12"/>
      <c r="B265" s="199"/>
      <c r="C265" s="200"/>
      <c r="D265" s="201" t="s">
        <v>72</v>
      </c>
      <c r="E265" s="213" t="s">
        <v>1145</v>
      </c>
      <c r="F265" s="213" t="s">
        <v>1146</v>
      </c>
      <c r="G265" s="200"/>
      <c r="H265" s="200"/>
      <c r="I265" s="203"/>
      <c r="J265" s="214">
        <f>BK265</f>
        <v>0</v>
      </c>
      <c r="K265" s="200"/>
      <c r="L265" s="205"/>
      <c r="M265" s="206"/>
      <c r="N265" s="207"/>
      <c r="O265" s="207"/>
      <c r="P265" s="208">
        <f>SUM(P266:P273)</f>
        <v>0</v>
      </c>
      <c r="Q265" s="207"/>
      <c r="R265" s="208">
        <f>SUM(R266:R273)</f>
        <v>0.037999999999999999</v>
      </c>
      <c r="S265" s="207"/>
      <c r="T265" s="209">
        <f>SUM(T266:T273)</f>
        <v>0</v>
      </c>
      <c r="U265" s="12"/>
      <c r="V265" s="12"/>
      <c r="W265" s="12"/>
      <c r="X265" s="12"/>
      <c r="Y265" s="12"/>
      <c r="Z265" s="12"/>
      <c r="AA265" s="12"/>
      <c r="AB265" s="12"/>
      <c r="AC265" s="12"/>
      <c r="AD265" s="12"/>
      <c r="AE265" s="12"/>
      <c r="AR265" s="210" t="s">
        <v>81</v>
      </c>
      <c r="AT265" s="211" t="s">
        <v>72</v>
      </c>
      <c r="AU265" s="211" t="s">
        <v>77</v>
      </c>
      <c r="AY265" s="210" t="s">
        <v>142</v>
      </c>
      <c r="BK265" s="212">
        <f>SUM(BK266:BK273)</f>
        <v>0</v>
      </c>
    </row>
    <row r="266" s="2" customFormat="1" ht="24.15" customHeight="1">
      <c r="A266" s="41"/>
      <c r="B266" s="42"/>
      <c r="C266" s="215" t="s">
        <v>516</v>
      </c>
      <c r="D266" s="215" t="s">
        <v>144</v>
      </c>
      <c r="E266" s="216" t="s">
        <v>1864</v>
      </c>
      <c r="F266" s="217" t="s">
        <v>1865</v>
      </c>
      <c r="G266" s="218" t="s">
        <v>641</v>
      </c>
      <c r="H266" s="219">
        <v>1</v>
      </c>
      <c r="I266" s="220"/>
      <c r="J266" s="221">
        <f>ROUND(I266*H266,2)</f>
        <v>0</v>
      </c>
      <c r="K266" s="217" t="s">
        <v>148</v>
      </c>
      <c r="L266" s="47"/>
      <c r="M266" s="222" t="s">
        <v>19</v>
      </c>
      <c r="N266" s="223" t="s">
        <v>44</v>
      </c>
      <c r="O266" s="87"/>
      <c r="P266" s="224">
        <f>O266*H266</f>
        <v>0</v>
      </c>
      <c r="Q266" s="224">
        <v>0</v>
      </c>
      <c r="R266" s="224">
        <f>Q266*H266</f>
        <v>0</v>
      </c>
      <c r="S266" s="224">
        <v>0</v>
      </c>
      <c r="T266" s="225">
        <f>S266*H266</f>
        <v>0</v>
      </c>
      <c r="U266" s="41"/>
      <c r="V266" s="41"/>
      <c r="W266" s="41"/>
      <c r="X266" s="41"/>
      <c r="Y266" s="41"/>
      <c r="Z266" s="41"/>
      <c r="AA266" s="41"/>
      <c r="AB266" s="41"/>
      <c r="AC266" s="41"/>
      <c r="AD266" s="41"/>
      <c r="AE266" s="41"/>
      <c r="AR266" s="226" t="s">
        <v>249</v>
      </c>
      <c r="AT266" s="226" t="s">
        <v>144</v>
      </c>
      <c r="AU266" s="226" t="s">
        <v>81</v>
      </c>
      <c r="AY266" s="20" t="s">
        <v>142</v>
      </c>
      <c r="BE266" s="227">
        <f>IF(N266="základní",J266,0)</f>
        <v>0</v>
      </c>
      <c r="BF266" s="227">
        <f>IF(N266="snížená",J266,0)</f>
        <v>0</v>
      </c>
      <c r="BG266" s="227">
        <f>IF(N266="zákl. přenesená",J266,0)</f>
        <v>0</v>
      </c>
      <c r="BH266" s="227">
        <f>IF(N266="sníž. přenesená",J266,0)</f>
        <v>0</v>
      </c>
      <c r="BI266" s="227">
        <f>IF(N266="nulová",J266,0)</f>
        <v>0</v>
      </c>
      <c r="BJ266" s="20" t="s">
        <v>77</v>
      </c>
      <c r="BK266" s="227">
        <f>ROUND(I266*H266,2)</f>
        <v>0</v>
      </c>
      <c r="BL266" s="20" t="s">
        <v>249</v>
      </c>
      <c r="BM266" s="226" t="s">
        <v>1866</v>
      </c>
    </row>
    <row r="267" s="2" customFormat="1">
      <c r="A267" s="41"/>
      <c r="B267" s="42"/>
      <c r="C267" s="43"/>
      <c r="D267" s="228" t="s">
        <v>151</v>
      </c>
      <c r="E267" s="43"/>
      <c r="F267" s="229" t="s">
        <v>1867</v>
      </c>
      <c r="G267" s="43"/>
      <c r="H267" s="43"/>
      <c r="I267" s="230"/>
      <c r="J267" s="43"/>
      <c r="K267" s="43"/>
      <c r="L267" s="47"/>
      <c r="M267" s="231"/>
      <c r="N267" s="232"/>
      <c r="O267" s="87"/>
      <c r="P267" s="87"/>
      <c r="Q267" s="87"/>
      <c r="R267" s="87"/>
      <c r="S267" s="87"/>
      <c r="T267" s="88"/>
      <c r="U267" s="41"/>
      <c r="V267" s="41"/>
      <c r="W267" s="41"/>
      <c r="X267" s="41"/>
      <c r="Y267" s="41"/>
      <c r="Z267" s="41"/>
      <c r="AA267" s="41"/>
      <c r="AB267" s="41"/>
      <c r="AC267" s="41"/>
      <c r="AD267" s="41"/>
      <c r="AE267" s="41"/>
      <c r="AT267" s="20" t="s">
        <v>151</v>
      </c>
      <c r="AU267" s="20" t="s">
        <v>81</v>
      </c>
    </row>
    <row r="268" s="2" customFormat="1">
      <c r="A268" s="41"/>
      <c r="B268" s="42"/>
      <c r="C268" s="43"/>
      <c r="D268" s="233" t="s">
        <v>153</v>
      </c>
      <c r="E268" s="43"/>
      <c r="F268" s="234" t="s">
        <v>1868</v>
      </c>
      <c r="G268" s="43"/>
      <c r="H268" s="43"/>
      <c r="I268" s="230"/>
      <c r="J268" s="43"/>
      <c r="K268" s="43"/>
      <c r="L268" s="47"/>
      <c r="M268" s="231"/>
      <c r="N268" s="232"/>
      <c r="O268" s="87"/>
      <c r="P268" s="87"/>
      <c r="Q268" s="87"/>
      <c r="R268" s="87"/>
      <c r="S268" s="87"/>
      <c r="T268" s="88"/>
      <c r="U268" s="41"/>
      <c r="V268" s="41"/>
      <c r="W268" s="41"/>
      <c r="X268" s="41"/>
      <c r="Y268" s="41"/>
      <c r="Z268" s="41"/>
      <c r="AA268" s="41"/>
      <c r="AB268" s="41"/>
      <c r="AC268" s="41"/>
      <c r="AD268" s="41"/>
      <c r="AE268" s="41"/>
      <c r="AT268" s="20" t="s">
        <v>153</v>
      </c>
      <c r="AU268" s="20" t="s">
        <v>81</v>
      </c>
    </row>
    <row r="269" s="2" customFormat="1" ht="49.05" customHeight="1">
      <c r="A269" s="41"/>
      <c r="B269" s="42"/>
      <c r="C269" s="267" t="s">
        <v>521</v>
      </c>
      <c r="D269" s="267" t="s">
        <v>199</v>
      </c>
      <c r="E269" s="268" t="s">
        <v>1869</v>
      </c>
      <c r="F269" s="269" t="s">
        <v>1870</v>
      </c>
      <c r="G269" s="270" t="s">
        <v>641</v>
      </c>
      <c r="H269" s="271">
        <v>1</v>
      </c>
      <c r="I269" s="272"/>
      <c r="J269" s="273">
        <f>ROUND(I269*H269,2)</f>
        <v>0</v>
      </c>
      <c r="K269" s="269" t="s">
        <v>19</v>
      </c>
      <c r="L269" s="274"/>
      <c r="M269" s="275" t="s">
        <v>19</v>
      </c>
      <c r="N269" s="276" t="s">
        <v>44</v>
      </c>
      <c r="O269" s="87"/>
      <c r="P269" s="224">
        <f>O269*H269</f>
        <v>0</v>
      </c>
      <c r="Q269" s="224">
        <v>0.037999999999999999</v>
      </c>
      <c r="R269" s="224">
        <f>Q269*H269</f>
        <v>0.037999999999999999</v>
      </c>
      <c r="S269" s="224">
        <v>0</v>
      </c>
      <c r="T269" s="225">
        <f>S269*H269</f>
        <v>0</v>
      </c>
      <c r="U269" s="41"/>
      <c r="V269" s="41"/>
      <c r="W269" s="41"/>
      <c r="X269" s="41"/>
      <c r="Y269" s="41"/>
      <c r="Z269" s="41"/>
      <c r="AA269" s="41"/>
      <c r="AB269" s="41"/>
      <c r="AC269" s="41"/>
      <c r="AD269" s="41"/>
      <c r="AE269" s="41"/>
      <c r="AR269" s="226" t="s">
        <v>368</v>
      </c>
      <c r="AT269" s="226" t="s">
        <v>199</v>
      </c>
      <c r="AU269" s="226" t="s">
        <v>81</v>
      </c>
      <c r="AY269" s="20" t="s">
        <v>142</v>
      </c>
      <c r="BE269" s="227">
        <f>IF(N269="základní",J269,0)</f>
        <v>0</v>
      </c>
      <c r="BF269" s="227">
        <f>IF(N269="snížená",J269,0)</f>
        <v>0</v>
      </c>
      <c r="BG269" s="227">
        <f>IF(N269="zákl. přenesená",J269,0)</f>
        <v>0</v>
      </c>
      <c r="BH269" s="227">
        <f>IF(N269="sníž. přenesená",J269,0)</f>
        <v>0</v>
      </c>
      <c r="BI269" s="227">
        <f>IF(N269="nulová",J269,0)</f>
        <v>0</v>
      </c>
      <c r="BJ269" s="20" t="s">
        <v>77</v>
      </c>
      <c r="BK269" s="227">
        <f>ROUND(I269*H269,2)</f>
        <v>0</v>
      </c>
      <c r="BL269" s="20" t="s">
        <v>249</v>
      </c>
      <c r="BM269" s="226" t="s">
        <v>1871</v>
      </c>
    </row>
    <row r="270" s="2" customFormat="1">
      <c r="A270" s="41"/>
      <c r="B270" s="42"/>
      <c r="C270" s="43"/>
      <c r="D270" s="228" t="s">
        <v>151</v>
      </c>
      <c r="E270" s="43"/>
      <c r="F270" s="229" t="s">
        <v>1870</v>
      </c>
      <c r="G270" s="43"/>
      <c r="H270" s="43"/>
      <c r="I270" s="230"/>
      <c r="J270" s="43"/>
      <c r="K270" s="43"/>
      <c r="L270" s="47"/>
      <c r="M270" s="231"/>
      <c r="N270" s="232"/>
      <c r="O270" s="87"/>
      <c r="P270" s="87"/>
      <c r="Q270" s="87"/>
      <c r="R270" s="87"/>
      <c r="S270" s="87"/>
      <c r="T270" s="88"/>
      <c r="U270" s="41"/>
      <c r="V270" s="41"/>
      <c r="W270" s="41"/>
      <c r="X270" s="41"/>
      <c r="Y270" s="41"/>
      <c r="Z270" s="41"/>
      <c r="AA270" s="41"/>
      <c r="AB270" s="41"/>
      <c r="AC270" s="41"/>
      <c r="AD270" s="41"/>
      <c r="AE270" s="41"/>
      <c r="AT270" s="20" t="s">
        <v>151</v>
      </c>
      <c r="AU270" s="20" t="s">
        <v>81</v>
      </c>
    </row>
    <row r="271" s="2" customFormat="1" ht="33" customHeight="1">
      <c r="A271" s="41"/>
      <c r="B271" s="42"/>
      <c r="C271" s="215" t="s">
        <v>527</v>
      </c>
      <c r="D271" s="215" t="s">
        <v>144</v>
      </c>
      <c r="E271" s="216" t="s">
        <v>1872</v>
      </c>
      <c r="F271" s="217" t="s">
        <v>1873</v>
      </c>
      <c r="G271" s="218" t="s">
        <v>206</v>
      </c>
      <c r="H271" s="219">
        <v>0.037999999999999999</v>
      </c>
      <c r="I271" s="220"/>
      <c r="J271" s="221">
        <f>ROUND(I271*H271,2)</f>
        <v>0</v>
      </c>
      <c r="K271" s="217" t="s">
        <v>148</v>
      </c>
      <c r="L271" s="47"/>
      <c r="M271" s="222" t="s">
        <v>19</v>
      </c>
      <c r="N271" s="223" t="s">
        <v>44</v>
      </c>
      <c r="O271" s="87"/>
      <c r="P271" s="224">
        <f>O271*H271</f>
        <v>0</v>
      </c>
      <c r="Q271" s="224">
        <v>0</v>
      </c>
      <c r="R271" s="224">
        <f>Q271*H271</f>
        <v>0</v>
      </c>
      <c r="S271" s="224">
        <v>0</v>
      </c>
      <c r="T271" s="225">
        <f>S271*H271</f>
        <v>0</v>
      </c>
      <c r="U271" s="41"/>
      <c r="V271" s="41"/>
      <c r="W271" s="41"/>
      <c r="X271" s="41"/>
      <c r="Y271" s="41"/>
      <c r="Z271" s="41"/>
      <c r="AA271" s="41"/>
      <c r="AB271" s="41"/>
      <c r="AC271" s="41"/>
      <c r="AD271" s="41"/>
      <c r="AE271" s="41"/>
      <c r="AR271" s="226" t="s">
        <v>249</v>
      </c>
      <c r="AT271" s="226" t="s">
        <v>144</v>
      </c>
      <c r="AU271" s="226" t="s">
        <v>81</v>
      </c>
      <c r="AY271" s="20" t="s">
        <v>142</v>
      </c>
      <c r="BE271" s="227">
        <f>IF(N271="základní",J271,0)</f>
        <v>0</v>
      </c>
      <c r="BF271" s="227">
        <f>IF(N271="snížená",J271,0)</f>
        <v>0</v>
      </c>
      <c r="BG271" s="227">
        <f>IF(N271="zákl. přenesená",J271,0)</f>
        <v>0</v>
      </c>
      <c r="BH271" s="227">
        <f>IF(N271="sníž. přenesená",J271,0)</f>
        <v>0</v>
      </c>
      <c r="BI271" s="227">
        <f>IF(N271="nulová",J271,0)</f>
        <v>0</v>
      </c>
      <c r="BJ271" s="20" t="s">
        <v>77</v>
      </c>
      <c r="BK271" s="227">
        <f>ROUND(I271*H271,2)</f>
        <v>0</v>
      </c>
      <c r="BL271" s="20" t="s">
        <v>249</v>
      </c>
      <c r="BM271" s="226" t="s">
        <v>1874</v>
      </c>
    </row>
    <row r="272" s="2" customFormat="1">
      <c r="A272" s="41"/>
      <c r="B272" s="42"/>
      <c r="C272" s="43"/>
      <c r="D272" s="228" t="s">
        <v>151</v>
      </c>
      <c r="E272" s="43"/>
      <c r="F272" s="229" t="s">
        <v>1875</v>
      </c>
      <c r="G272" s="43"/>
      <c r="H272" s="43"/>
      <c r="I272" s="230"/>
      <c r="J272" s="43"/>
      <c r="K272" s="43"/>
      <c r="L272" s="47"/>
      <c r="M272" s="231"/>
      <c r="N272" s="232"/>
      <c r="O272" s="87"/>
      <c r="P272" s="87"/>
      <c r="Q272" s="87"/>
      <c r="R272" s="87"/>
      <c r="S272" s="87"/>
      <c r="T272" s="88"/>
      <c r="U272" s="41"/>
      <c r="V272" s="41"/>
      <c r="W272" s="41"/>
      <c r="X272" s="41"/>
      <c r="Y272" s="41"/>
      <c r="Z272" s="41"/>
      <c r="AA272" s="41"/>
      <c r="AB272" s="41"/>
      <c r="AC272" s="41"/>
      <c r="AD272" s="41"/>
      <c r="AE272" s="41"/>
      <c r="AT272" s="20" t="s">
        <v>151</v>
      </c>
      <c r="AU272" s="20" t="s">
        <v>81</v>
      </c>
    </row>
    <row r="273" s="2" customFormat="1">
      <c r="A273" s="41"/>
      <c r="B273" s="42"/>
      <c r="C273" s="43"/>
      <c r="D273" s="233" t="s">
        <v>153</v>
      </c>
      <c r="E273" s="43"/>
      <c r="F273" s="234" t="s">
        <v>1876</v>
      </c>
      <c r="G273" s="43"/>
      <c r="H273" s="43"/>
      <c r="I273" s="230"/>
      <c r="J273" s="43"/>
      <c r="K273" s="43"/>
      <c r="L273" s="47"/>
      <c r="M273" s="231"/>
      <c r="N273" s="232"/>
      <c r="O273" s="87"/>
      <c r="P273" s="87"/>
      <c r="Q273" s="87"/>
      <c r="R273" s="87"/>
      <c r="S273" s="87"/>
      <c r="T273" s="88"/>
      <c r="U273" s="41"/>
      <c r="V273" s="41"/>
      <c r="W273" s="41"/>
      <c r="X273" s="41"/>
      <c r="Y273" s="41"/>
      <c r="Z273" s="41"/>
      <c r="AA273" s="41"/>
      <c r="AB273" s="41"/>
      <c r="AC273" s="41"/>
      <c r="AD273" s="41"/>
      <c r="AE273" s="41"/>
      <c r="AT273" s="20" t="s">
        <v>153</v>
      </c>
      <c r="AU273" s="20" t="s">
        <v>81</v>
      </c>
    </row>
    <row r="274" s="12" customFormat="1" ht="22.8" customHeight="1">
      <c r="A274" s="12"/>
      <c r="B274" s="199"/>
      <c r="C274" s="200"/>
      <c r="D274" s="201" t="s">
        <v>72</v>
      </c>
      <c r="E274" s="213" t="s">
        <v>1877</v>
      </c>
      <c r="F274" s="213" t="s">
        <v>1878</v>
      </c>
      <c r="G274" s="200"/>
      <c r="H274" s="200"/>
      <c r="I274" s="203"/>
      <c r="J274" s="214">
        <f>BK274</f>
        <v>0</v>
      </c>
      <c r="K274" s="200"/>
      <c r="L274" s="205"/>
      <c r="M274" s="206"/>
      <c r="N274" s="207"/>
      <c r="O274" s="207"/>
      <c r="P274" s="208">
        <f>SUM(P275:P290)</f>
        <v>0</v>
      </c>
      <c r="Q274" s="207"/>
      <c r="R274" s="208">
        <f>SUM(R275:R290)</f>
        <v>0.00058799999999999998</v>
      </c>
      <c r="S274" s="207"/>
      <c r="T274" s="209">
        <f>SUM(T275:T290)</f>
        <v>0</v>
      </c>
      <c r="U274" s="12"/>
      <c r="V274" s="12"/>
      <c r="W274" s="12"/>
      <c r="X274" s="12"/>
      <c r="Y274" s="12"/>
      <c r="Z274" s="12"/>
      <c r="AA274" s="12"/>
      <c r="AB274" s="12"/>
      <c r="AC274" s="12"/>
      <c r="AD274" s="12"/>
      <c r="AE274" s="12"/>
      <c r="AR274" s="210" t="s">
        <v>81</v>
      </c>
      <c r="AT274" s="211" t="s">
        <v>72</v>
      </c>
      <c r="AU274" s="211" t="s">
        <v>77</v>
      </c>
      <c r="AY274" s="210" t="s">
        <v>142</v>
      </c>
      <c r="BK274" s="212">
        <f>SUM(BK275:BK290)</f>
        <v>0</v>
      </c>
    </row>
    <row r="275" s="2" customFormat="1" ht="24.15" customHeight="1">
      <c r="A275" s="41"/>
      <c r="B275" s="42"/>
      <c r="C275" s="215" t="s">
        <v>534</v>
      </c>
      <c r="D275" s="215" t="s">
        <v>144</v>
      </c>
      <c r="E275" s="216" t="s">
        <v>1879</v>
      </c>
      <c r="F275" s="217" t="s">
        <v>1880</v>
      </c>
      <c r="G275" s="218" t="s">
        <v>147</v>
      </c>
      <c r="H275" s="219">
        <v>1.2</v>
      </c>
      <c r="I275" s="220"/>
      <c r="J275" s="221">
        <f>ROUND(I275*H275,2)</f>
        <v>0</v>
      </c>
      <c r="K275" s="217" t="s">
        <v>148</v>
      </c>
      <c r="L275" s="47"/>
      <c r="M275" s="222" t="s">
        <v>19</v>
      </c>
      <c r="N275" s="223" t="s">
        <v>44</v>
      </c>
      <c r="O275" s="87"/>
      <c r="P275" s="224">
        <f>O275*H275</f>
        <v>0</v>
      </c>
      <c r="Q275" s="224">
        <v>8.0000000000000007E-05</v>
      </c>
      <c r="R275" s="224">
        <f>Q275*H275</f>
        <v>9.6000000000000002E-05</v>
      </c>
      <c r="S275" s="224">
        <v>0</v>
      </c>
      <c r="T275" s="225">
        <f>S275*H275</f>
        <v>0</v>
      </c>
      <c r="U275" s="41"/>
      <c r="V275" s="41"/>
      <c r="W275" s="41"/>
      <c r="X275" s="41"/>
      <c r="Y275" s="41"/>
      <c r="Z275" s="41"/>
      <c r="AA275" s="41"/>
      <c r="AB275" s="41"/>
      <c r="AC275" s="41"/>
      <c r="AD275" s="41"/>
      <c r="AE275" s="41"/>
      <c r="AR275" s="226" t="s">
        <v>249</v>
      </c>
      <c r="AT275" s="226" t="s">
        <v>144</v>
      </c>
      <c r="AU275" s="226" t="s">
        <v>81</v>
      </c>
      <c r="AY275" s="20" t="s">
        <v>142</v>
      </c>
      <c r="BE275" s="227">
        <f>IF(N275="základní",J275,0)</f>
        <v>0</v>
      </c>
      <c r="BF275" s="227">
        <f>IF(N275="snížená",J275,0)</f>
        <v>0</v>
      </c>
      <c r="BG275" s="227">
        <f>IF(N275="zákl. přenesená",J275,0)</f>
        <v>0</v>
      </c>
      <c r="BH275" s="227">
        <f>IF(N275="sníž. přenesená",J275,0)</f>
        <v>0</v>
      </c>
      <c r="BI275" s="227">
        <f>IF(N275="nulová",J275,0)</f>
        <v>0</v>
      </c>
      <c r="BJ275" s="20" t="s">
        <v>77</v>
      </c>
      <c r="BK275" s="227">
        <f>ROUND(I275*H275,2)</f>
        <v>0</v>
      </c>
      <c r="BL275" s="20" t="s">
        <v>249</v>
      </c>
      <c r="BM275" s="226" t="s">
        <v>1881</v>
      </c>
    </row>
    <row r="276" s="2" customFormat="1">
      <c r="A276" s="41"/>
      <c r="B276" s="42"/>
      <c r="C276" s="43"/>
      <c r="D276" s="228" t="s">
        <v>151</v>
      </c>
      <c r="E276" s="43"/>
      <c r="F276" s="229" t="s">
        <v>1882</v>
      </c>
      <c r="G276" s="43"/>
      <c r="H276" s="43"/>
      <c r="I276" s="230"/>
      <c r="J276" s="43"/>
      <c r="K276" s="43"/>
      <c r="L276" s="47"/>
      <c r="M276" s="231"/>
      <c r="N276" s="232"/>
      <c r="O276" s="87"/>
      <c r="P276" s="87"/>
      <c r="Q276" s="87"/>
      <c r="R276" s="87"/>
      <c r="S276" s="87"/>
      <c r="T276" s="88"/>
      <c r="U276" s="41"/>
      <c r="V276" s="41"/>
      <c r="W276" s="41"/>
      <c r="X276" s="41"/>
      <c r="Y276" s="41"/>
      <c r="Z276" s="41"/>
      <c r="AA276" s="41"/>
      <c r="AB276" s="41"/>
      <c r="AC276" s="41"/>
      <c r="AD276" s="41"/>
      <c r="AE276" s="41"/>
      <c r="AT276" s="20" t="s">
        <v>151</v>
      </c>
      <c r="AU276" s="20" t="s">
        <v>81</v>
      </c>
    </row>
    <row r="277" s="2" customFormat="1">
      <c r="A277" s="41"/>
      <c r="B277" s="42"/>
      <c r="C277" s="43"/>
      <c r="D277" s="233" t="s">
        <v>153</v>
      </c>
      <c r="E277" s="43"/>
      <c r="F277" s="234" t="s">
        <v>1883</v>
      </c>
      <c r="G277" s="43"/>
      <c r="H277" s="43"/>
      <c r="I277" s="230"/>
      <c r="J277" s="43"/>
      <c r="K277" s="43"/>
      <c r="L277" s="47"/>
      <c r="M277" s="231"/>
      <c r="N277" s="232"/>
      <c r="O277" s="87"/>
      <c r="P277" s="87"/>
      <c r="Q277" s="87"/>
      <c r="R277" s="87"/>
      <c r="S277" s="87"/>
      <c r="T277" s="88"/>
      <c r="U277" s="41"/>
      <c r="V277" s="41"/>
      <c r="W277" s="41"/>
      <c r="X277" s="41"/>
      <c r="Y277" s="41"/>
      <c r="Z277" s="41"/>
      <c r="AA277" s="41"/>
      <c r="AB277" s="41"/>
      <c r="AC277" s="41"/>
      <c r="AD277" s="41"/>
      <c r="AE277" s="41"/>
      <c r="AT277" s="20" t="s">
        <v>153</v>
      </c>
      <c r="AU277" s="20" t="s">
        <v>81</v>
      </c>
    </row>
    <row r="278" s="2" customFormat="1" ht="16.5" customHeight="1">
      <c r="A278" s="41"/>
      <c r="B278" s="42"/>
      <c r="C278" s="215" t="s">
        <v>540</v>
      </c>
      <c r="D278" s="215" t="s">
        <v>144</v>
      </c>
      <c r="E278" s="216" t="s">
        <v>1884</v>
      </c>
      <c r="F278" s="217" t="s">
        <v>1885</v>
      </c>
      <c r="G278" s="218" t="s">
        <v>147</v>
      </c>
      <c r="H278" s="219">
        <v>1.2</v>
      </c>
      <c r="I278" s="220"/>
      <c r="J278" s="221">
        <f>ROUND(I278*H278,2)</f>
        <v>0</v>
      </c>
      <c r="K278" s="217" t="s">
        <v>148</v>
      </c>
      <c r="L278" s="47"/>
      <c r="M278" s="222" t="s">
        <v>19</v>
      </c>
      <c r="N278" s="223" t="s">
        <v>44</v>
      </c>
      <c r="O278" s="87"/>
      <c r="P278" s="224">
        <f>O278*H278</f>
        <v>0</v>
      </c>
      <c r="Q278" s="224">
        <v>0</v>
      </c>
      <c r="R278" s="224">
        <f>Q278*H278</f>
        <v>0</v>
      </c>
      <c r="S278" s="224">
        <v>0</v>
      </c>
      <c r="T278" s="225">
        <f>S278*H278</f>
        <v>0</v>
      </c>
      <c r="U278" s="41"/>
      <c r="V278" s="41"/>
      <c r="W278" s="41"/>
      <c r="X278" s="41"/>
      <c r="Y278" s="41"/>
      <c r="Z278" s="41"/>
      <c r="AA278" s="41"/>
      <c r="AB278" s="41"/>
      <c r="AC278" s="41"/>
      <c r="AD278" s="41"/>
      <c r="AE278" s="41"/>
      <c r="AR278" s="226" t="s">
        <v>249</v>
      </c>
      <c r="AT278" s="226" t="s">
        <v>144</v>
      </c>
      <c r="AU278" s="226" t="s">
        <v>81</v>
      </c>
      <c r="AY278" s="20" t="s">
        <v>142</v>
      </c>
      <c r="BE278" s="227">
        <f>IF(N278="základní",J278,0)</f>
        <v>0</v>
      </c>
      <c r="BF278" s="227">
        <f>IF(N278="snížená",J278,0)</f>
        <v>0</v>
      </c>
      <c r="BG278" s="227">
        <f>IF(N278="zákl. přenesená",J278,0)</f>
        <v>0</v>
      </c>
      <c r="BH278" s="227">
        <f>IF(N278="sníž. přenesená",J278,0)</f>
        <v>0</v>
      </c>
      <c r="BI278" s="227">
        <f>IF(N278="nulová",J278,0)</f>
        <v>0</v>
      </c>
      <c r="BJ278" s="20" t="s">
        <v>77</v>
      </c>
      <c r="BK278" s="227">
        <f>ROUND(I278*H278,2)</f>
        <v>0</v>
      </c>
      <c r="BL278" s="20" t="s">
        <v>249</v>
      </c>
      <c r="BM278" s="226" t="s">
        <v>1886</v>
      </c>
    </row>
    <row r="279" s="2" customFormat="1">
      <c r="A279" s="41"/>
      <c r="B279" s="42"/>
      <c r="C279" s="43"/>
      <c r="D279" s="228" t="s">
        <v>151</v>
      </c>
      <c r="E279" s="43"/>
      <c r="F279" s="229" t="s">
        <v>1887</v>
      </c>
      <c r="G279" s="43"/>
      <c r="H279" s="43"/>
      <c r="I279" s="230"/>
      <c r="J279" s="43"/>
      <c r="K279" s="43"/>
      <c r="L279" s="47"/>
      <c r="M279" s="231"/>
      <c r="N279" s="232"/>
      <c r="O279" s="87"/>
      <c r="P279" s="87"/>
      <c r="Q279" s="87"/>
      <c r="R279" s="87"/>
      <c r="S279" s="87"/>
      <c r="T279" s="88"/>
      <c r="U279" s="41"/>
      <c r="V279" s="41"/>
      <c r="W279" s="41"/>
      <c r="X279" s="41"/>
      <c r="Y279" s="41"/>
      <c r="Z279" s="41"/>
      <c r="AA279" s="41"/>
      <c r="AB279" s="41"/>
      <c r="AC279" s="41"/>
      <c r="AD279" s="41"/>
      <c r="AE279" s="41"/>
      <c r="AT279" s="20" t="s">
        <v>151</v>
      </c>
      <c r="AU279" s="20" t="s">
        <v>81</v>
      </c>
    </row>
    <row r="280" s="2" customFormat="1">
      <c r="A280" s="41"/>
      <c r="B280" s="42"/>
      <c r="C280" s="43"/>
      <c r="D280" s="233" t="s">
        <v>153</v>
      </c>
      <c r="E280" s="43"/>
      <c r="F280" s="234" t="s">
        <v>1888</v>
      </c>
      <c r="G280" s="43"/>
      <c r="H280" s="43"/>
      <c r="I280" s="230"/>
      <c r="J280" s="43"/>
      <c r="K280" s="43"/>
      <c r="L280" s="47"/>
      <c r="M280" s="231"/>
      <c r="N280" s="232"/>
      <c r="O280" s="87"/>
      <c r="P280" s="87"/>
      <c r="Q280" s="87"/>
      <c r="R280" s="87"/>
      <c r="S280" s="87"/>
      <c r="T280" s="88"/>
      <c r="U280" s="41"/>
      <c r="V280" s="41"/>
      <c r="W280" s="41"/>
      <c r="X280" s="41"/>
      <c r="Y280" s="41"/>
      <c r="Z280" s="41"/>
      <c r="AA280" s="41"/>
      <c r="AB280" s="41"/>
      <c r="AC280" s="41"/>
      <c r="AD280" s="41"/>
      <c r="AE280" s="41"/>
      <c r="AT280" s="20" t="s">
        <v>153</v>
      </c>
      <c r="AU280" s="20" t="s">
        <v>81</v>
      </c>
    </row>
    <row r="281" s="14" customFormat="1">
      <c r="A281" s="14"/>
      <c r="B281" s="245"/>
      <c r="C281" s="246"/>
      <c r="D281" s="228" t="s">
        <v>173</v>
      </c>
      <c r="E281" s="247" t="s">
        <v>19</v>
      </c>
      <c r="F281" s="248" t="s">
        <v>1889</v>
      </c>
      <c r="G281" s="246"/>
      <c r="H281" s="249">
        <v>1.2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173</v>
      </c>
      <c r="AU281" s="255" t="s">
        <v>81</v>
      </c>
      <c r="AV281" s="14" t="s">
        <v>81</v>
      </c>
      <c r="AW281" s="14" t="s">
        <v>34</v>
      </c>
      <c r="AX281" s="14" t="s">
        <v>77</v>
      </c>
      <c r="AY281" s="255" t="s">
        <v>142</v>
      </c>
    </row>
    <row r="282" s="2" customFormat="1" ht="24.15" customHeight="1">
      <c r="A282" s="41"/>
      <c r="B282" s="42"/>
      <c r="C282" s="215" t="s">
        <v>546</v>
      </c>
      <c r="D282" s="215" t="s">
        <v>144</v>
      </c>
      <c r="E282" s="216" t="s">
        <v>1890</v>
      </c>
      <c r="F282" s="217" t="s">
        <v>1891</v>
      </c>
      <c r="G282" s="218" t="s">
        <v>147</v>
      </c>
      <c r="H282" s="219">
        <v>1.2</v>
      </c>
      <c r="I282" s="220"/>
      <c r="J282" s="221">
        <f>ROUND(I282*H282,2)</f>
        <v>0</v>
      </c>
      <c r="K282" s="217" t="s">
        <v>148</v>
      </c>
      <c r="L282" s="47"/>
      <c r="M282" s="222" t="s">
        <v>19</v>
      </c>
      <c r="N282" s="223" t="s">
        <v>44</v>
      </c>
      <c r="O282" s="87"/>
      <c r="P282" s="224">
        <f>O282*H282</f>
        <v>0</v>
      </c>
      <c r="Q282" s="224">
        <v>0.00017000000000000001</v>
      </c>
      <c r="R282" s="224">
        <f>Q282*H282</f>
        <v>0.000204</v>
      </c>
      <c r="S282" s="224">
        <v>0</v>
      </c>
      <c r="T282" s="225">
        <f>S282*H282</f>
        <v>0</v>
      </c>
      <c r="U282" s="41"/>
      <c r="V282" s="41"/>
      <c r="W282" s="41"/>
      <c r="X282" s="41"/>
      <c r="Y282" s="41"/>
      <c r="Z282" s="41"/>
      <c r="AA282" s="41"/>
      <c r="AB282" s="41"/>
      <c r="AC282" s="41"/>
      <c r="AD282" s="41"/>
      <c r="AE282" s="41"/>
      <c r="AR282" s="226" t="s">
        <v>249</v>
      </c>
      <c r="AT282" s="226" t="s">
        <v>144</v>
      </c>
      <c r="AU282" s="226" t="s">
        <v>81</v>
      </c>
      <c r="AY282" s="20" t="s">
        <v>142</v>
      </c>
      <c r="BE282" s="227">
        <f>IF(N282="základní",J282,0)</f>
        <v>0</v>
      </c>
      <c r="BF282" s="227">
        <f>IF(N282="snížená",J282,0)</f>
        <v>0</v>
      </c>
      <c r="BG282" s="227">
        <f>IF(N282="zákl. přenesená",J282,0)</f>
        <v>0</v>
      </c>
      <c r="BH282" s="227">
        <f>IF(N282="sníž. přenesená",J282,0)</f>
        <v>0</v>
      </c>
      <c r="BI282" s="227">
        <f>IF(N282="nulová",J282,0)</f>
        <v>0</v>
      </c>
      <c r="BJ282" s="20" t="s">
        <v>77</v>
      </c>
      <c r="BK282" s="227">
        <f>ROUND(I282*H282,2)</f>
        <v>0</v>
      </c>
      <c r="BL282" s="20" t="s">
        <v>249</v>
      </c>
      <c r="BM282" s="226" t="s">
        <v>1892</v>
      </c>
    </row>
    <row r="283" s="2" customFormat="1">
      <c r="A283" s="41"/>
      <c r="B283" s="42"/>
      <c r="C283" s="43"/>
      <c r="D283" s="228" t="s">
        <v>151</v>
      </c>
      <c r="E283" s="43"/>
      <c r="F283" s="229" t="s">
        <v>1893</v>
      </c>
      <c r="G283" s="43"/>
      <c r="H283" s="43"/>
      <c r="I283" s="230"/>
      <c r="J283" s="43"/>
      <c r="K283" s="43"/>
      <c r="L283" s="47"/>
      <c r="M283" s="231"/>
      <c r="N283" s="232"/>
      <c r="O283" s="87"/>
      <c r="P283" s="87"/>
      <c r="Q283" s="87"/>
      <c r="R283" s="87"/>
      <c r="S283" s="87"/>
      <c r="T283" s="88"/>
      <c r="U283" s="41"/>
      <c r="V283" s="41"/>
      <c r="W283" s="41"/>
      <c r="X283" s="41"/>
      <c r="Y283" s="41"/>
      <c r="Z283" s="41"/>
      <c r="AA283" s="41"/>
      <c r="AB283" s="41"/>
      <c r="AC283" s="41"/>
      <c r="AD283" s="41"/>
      <c r="AE283" s="41"/>
      <c r="AT283" s="20" t="s">
        <v>151</v>
      </c>
      <c r="AU283" s="20" t="s">
        <v>81</v>
      </c>
    </row>
    <row r="284" s="2" customFormat="1">
      <c r="A284" s="41"/>
      <c r="B284" s="42"/>
      <c r="C284" s="43"/>
      <c r="D284" s="233" t="s">
        <v>153</v>
      </c>
      <c r="E284" s="43"/>
      <c r="F284" s="234" t="s">
        <v>1894</v>
      </c>
      <c r="G284" s="43"/>
      <c r="H284" s="43"/>
      <c r="I284" s="230"/>
      <c r="J284" s="43"/>
      <c r="K284" s="43"/>
      <c r="L284" s="47"/>
      <c r="M284" s="231"/>
      <c r="N284" s="232"/>
      <c r="O284" s="87"/>
      <c r="P284" s="87"/>
      <c r="Q284" s="87"/>
      <c r="R284" s="87"/>
      <c r="S284" s="87"/>
      <c r="T284" s="88"/>
      <c r="U284" s="41"/>
      <c r="V284" s="41"/>
      <c r="W284" s="41"/>
      <c r="X284" s="41"/>
      <c r="Y284" s="41"/>
      <c r="Z284" s="41"/>
      <c r="AA284" s="41"/>
      <c r="AB284" s="41"/>
      <c r="AC284" s="41"/>
      <c r="AD284" s="41"/>
      <c r="AE284" s="41"/>
      <c r="AT284" s="20" t="s">
        <v>153</v>
      </c>
      <c r="AU284" s="20" t="s">
        <v>81</v>
      </c>
    </row>
    <row r="285" s="2" customFormat="1" ht="24.15" customHeight="1">
      <c r="A285" s="41"/>
      <c r="B285" s="42"/>
      <c r="C285" s="215" t="s">
        <v>551</v>
      </c>
      <c r="D285" s="215" t="s">
        <v>144</v>
      </c>
      <c r="E285" s="216" t="s">
        <v>1895</v>
      </c>
      <c r="F285" s="217" t="s">
        <v>1896</v>
      </c>
      <c r="G285" s="218" t="s">
        <v>147</v>
      </c>
      <c r="H285" s="219">
        <v>1.2</v>
      </c>
      <c r="I285" s="220"/>
      <c r="J285" s="221">
        <f>ROUND(I285*H285,2)</f>
        <v>0</v>
      </c>
      <c r="K285" s="217" t="s">
        <v>148</v>
      </c>
      <c r="L285" s="47"/>
      <c r="M285" s="222" t="s">
        <v>19</v>
      </c>
      <c r="N285" s="223" t="s">
        <v>44</v>
      </c>
      <c r="O285" s="87"/>
      <c r="P285" s="224">
        <f>O285*H285</f>
        <v>0</v>
      </c>
      <c r="Q285" s="224">
        <v>0.00012</v>
      </c>
      <c r="R285" s="224">
        <f>Q285*H285</f>
        <v>0.000144</v>
      </c>
      <c r="S285" s="224">
        <v>0</v>
      </c>
      <c r="T285" s="225">
        <f>S285*H285</f>
        <v>0</v>
      </c>
      <c r="U285" s="41"/>
      <c r="V285" s="41"/>
      <c r="W285" s="41"/>
      <c r="X285" s="41"/>
      <c r="Y285" s="41"/>
      <c r="Z285" s="41"/>
      <c r="AA285" s="41"/>
      <c r="AB285" s="41"/>
      <c r="AC285" s="41"/>
      <c r="AD285" s="41"/>
      <c r="AE285" s="41"/>
      <c r="AR285" s="226" t="s">
        <v>249</v>
      </c>
      <c r="AT285" s="226" t="s">
        <v>144</v>
      </c>
      <c r="AU285" s="226" t="s">
        <v>81</v>
      </c>
      <c r="AY285" s="20" t="s">
        <v>142</v>
      </c>
      <c r="BE285" s="227">
        <f>IF(N285="základní",J285,0)</f>
        <v>0</v>
      </c>
      <c r="BF285" s="227">
        <f>IF(N285="snížená",J285,0)</f>
        <v>0</v>
      </c>
      <c r="BG285" s="227">
        <f>IF(N285="zákl. přenesená",J285,0)</f>
        <v>0</v>
      </c>
      <c r="BH285" s="227">
        <f>IF(N285="sníž. přenesená",J285,0)</f>
        <v>0</v>
      </c>
      <c r="BI285" s="227">
        <f>IF(N285="nulová",J285,0)</f>
        <v>0</v>
      </c>
      <c r="BJ285" s="20" t="s">
        <v>77</v>
      </c>
      <c r="BK285" s="227">
        <f>ROUND(I285*H285,2)</f>
        <v>0</v>
      </c>
      <c r="BL285" s="20" t="s">
        <v>249</v>
      </c>
      <c r="BM285" s="226" t="s">
        <v>1897</v>
      </c>
    </row>
    <row r="286" s="2" customFormat="1">
      <c r="A286" s="41"/>
      <c r="B286" s="42"/>
      <c r="C286" s="43"/>
      <c r="D286" s="228" t="s">
        <v>151</v>
      </c>
      <c r="E286" s="43"/>
      <c r="F286" s="229" t="s">
        <v>1898</v>
      </c>
      <c r="G286" s="43"/>
      <c r="H286" s="43"/>
      <c r="I286" s="230"/>
      <c r="J286" s="43"/>
      <c r="K286" s="43"/>
      <c r="L286" s="47"/>
      <c r="M286" s="231"/>
      <c r="N286" s="232"/>
      <c r="O286" s="87"/>
      <c r="P286" s="87"/>
      <c r="Q286" s="87"/>
      <c r="R286" s="87"/>
      <c r="S286" s="87"/>
      <c r="T286" s="88"/>
      <c r="U286" s="41"/>
      <c r="V286" s="41"/>
      <c r="W286" s="41"/>
      <c r="X286" s="41"/>
      <c r="Y286" s="41"/>
      <c r="Z286" s="41"/>
      <c r="AA286" s="41"/>
      <c r="AB286" s="41"/>
      <c r="AC286" s="41"/>
      <c r="AD286" s="41"/>
      <c r="AE286" s="41"/>
      <c r="AT286" s="20" t="s">
        <v>151</v>
      </c>
      <c r="AU286" s="20" t="s">
        <v>81</v>
      </c>
    </row>
    <row r="287" s="2" customFormat="1">
      <c r="A287" s="41"/>
      <c r="B287" s="42"/>
      <c r="C287" s="43"/>
      <c r="D287" s="233" t="s">
        <v>153</v>
      </c>
      <c r="E287" s="43"/>
      <c r="F287" s="234" t="s">
        <v>1899</v>
      </c>
      <c r="G287" s="43"/>
      <c r="H287" s="43"/>
      <c r="I287" s="230"/>
      <c r="J287" s="43"/>
      <c r="K287" s="43"/>
      <c r="L287" s="47"/>
      <c r="M287" s="231"/>
      <c r="N287" s="232"/>
      <c r="O287" s="87"/>
      <c r="P287" s="87"/>
      <c r="Q287" s="87"/>
      <c r="R287" s="87"/>
      <c r="S287" s="87"/>
      <c r="T287" s="88"/>
      <c r="U287" s="41"/>
      <c r="V287" s="41"/>
      <c r="W287" s="41"/>
      <c r="X287" s="41"/>
      <c r="Y287" s="41"/>
      <c r="Z287" s="41"/>
      <c r="AA287" s="41"/>
      <c r="AB287" s="41"/>
      <c r="AC287" s="41"/>
      <c r="AD287" s="41"/>
      <c r="AE287" s="41"/>
      <c r="AT287" s="20" t="s">
        <v>153</v>
      </c>
      <c r="AU287" s="20" t="s">
        <v>81</v>
      </c>
    </row>
    <row r="288" s="2" customFormat="1" ht="24.15" customHeight="1">
      <c r="A288" s="41"/>
      <c r="B288" s="42"/>
      <c r="C288" s="215" t="s">
        <v>557</v>
      </c>
      <c r="D288" s="215" t="s">
        <v>144</v>
      </c>
      <c r="E288" s="216" t="s">
        <v>1900</v>
      </c>
      <c r="F288" s="217" t="s">
        <v>1901</v>
      </c>
      <c r="G288" s="218" t="s">
        <v>147</v>
      </c>
      <c r="H288" s="219">
        <v>1.2</v>
      </c>
      <c r="I288" s="220"/>
      <c r="J288" s="221">
        <f>ROUND(I288*H288,2)</f>
        <v>0</v>
      </c>
      <c r="K288" s="217" t="s">
        <v>148</v>
      </c>
      <c r="L288" s="47"/>
      <c r="M288" s="222" t="s">
        <v>19</v>
      </c>
      <c r="N288" s="223" t="s">
        <v>44</v>
      </c>
      <c r="O288" s="87"/>
      <c r="P288" s="224">
        <f>O288*H288</f>
        <v>0</v>
      </c>
      <c r="Q288" s="224">
        <v>0.00012</v>
      </c>
      <c r="R288" s="224">
        <f>Q288*H288</f>
        <v>0.000144</v>
      </c>
      <c r="S288" s="224">
        <v>0</v>
      </c>
      <c r="T288" s="225">
        <f>S288*H288</f>
        <v>0</v>
      </c>
      <c r="U288" s="41"/>
      <c r="V288" s="41"/>
      <c r="W288" s="41"/>
      <c r="X288" s="41"/>
      <c r="Y288" s="41"/>
      <c r="Z288" s="41"/>
      <c r="AA288" s="41"/>
      <c r="AB288" s="41"/>
      <c r="AC288" s="41"/>
      <c r="AD288" s="41"/>
      <c r="AE288" s="41"/>
      <c r="AR288" s="226" t="s">
        <v>249</v>
      </c>
      <c r="AT288" s="226" t="s">
        <v>144</v>
      </c>
      <c r="AU288" s="226" t="s">
        <v>81</v>
      </c>
      <c r="AY288" s="20" t="s">
        <v>142</v>
      </c>
      <c r="BE288" s="227">
        <f>IF(N288="základní",J288,0)</f>
        <v>0</v>
      </c>
      <c r="BF288" s="227">
        <f>IF(N288="snížená",J288,0)</f>
        <v>0</v>
      </c>
      <c r="BG288" s="227">
        <f>IF(N288="zákl. přenesená",J288,0)</f>
        <v>0</v>
      </c>
      <c r="BH288" s="227">
        <f>IF(N288="sníž. přenesená",J288,0)</f>
        <v>0</v>
      </c>
      <c r="BI288" s="227">
        <f>IF(N288="nulová",J288,0)</f>
        <v>0</v>
      </c>
      <c r="BJ288" s="20" t="s">
        <v>77</v>
      </c>
      <c r="BK288" s="227">
        <f>ROUND(I288*H288,2)</f>
        <v>0</v>
      </c>
      <c r="BL288" s="20" t="s">
        <v>249</v>
      </c>
      <c r="BM288" s="226" t="s">
        <v>1902</v>
      </c>
    </row>
    <row r="289" s="2" customFormat="1">
      <c r="A289" s="41"/>
      <c r="B289" s="42"/>
      <c r="C289" s="43"/>
      <c r="D289" s="228" t="s">
        <v>151</v>
      </c>
      <c r="E289" s="43"/>
      <c r="F289" s="229" t="s">
        <v>1903</v>
      </c>
      <c r="G289" s="43"/>
      <c r="H289" s="43"/>
      <c r="I289" s="230"/>
      <c r="J289" s="43"/>
      <c r="K289" s="43"/>
      <c r="L289" s="47"/>
      <c r="M289" s="231"/>
      <c r="N289" s="232"/>
      <c r="O289" s="87"/>
      <c r="P289" s="87"/>
      <c r="Q289" s="87"/>
      <c r="R289" s="87"/>
      <c r="S289" s="87"/>
      <c r="T289" s="88"/>
      <c r="U289" s="41"/>
      <c r="V289" s="41"/>
      <c r="W289" s="41"/>
      <c r="X289" s="41"/>
      <c r="Y289" s="41"/>
      <c r="Z289" s="41"/>
      <c r="AA289" s="41"/>
      <c r="AB289" s="41"/>
      <c r="AC289" s="41"/>
      <c r="AD289" s="41"/>
      <c r="AE289" s="41"/>
      <c r="AT289" s="20" t="s">
        <v>151</v>
      </c>
      <c r="AU289" s="20" t="s">
        <v>81</v>
      </c>
    </row>
    <row r="290" s="2" customFormat="1">
      <c r="A290" s="41"/>
      <c r="B290" s="42"/>
      <c r="C290" s="43"/>
      <c r="D290" s="233" t="s">
        <v>153</v>
      </c>
      <c r="E290" s="43"/>
      <c r="F290" s="234" t="s">
        <v>1904</v>
      </c>
      <c r="G290" s="43"/>
      <c r="H290" s="43"/>
      <c r="I290" s="230"/>
      <c r="J290" s="43"/>
      <c r="K290" s="43"/>
      <c r="L290" s="47"/>
      <c r="M290" s="290"/>
      <c r="N290" s="291"/>
      <c r="O290" s="292"/>
      <c r="P290" s="292"/>
      <c r="Q290" s="292"/>
      <c r="R290" s="292"/>
      <c r="S290" s="292"/>
      <c r="T290" s="293"/>
      <c r="U290" s="41"/>
      <c r="V290" s="41"/>
      <c r="W290" s="41"/>
      <c r="X290" s="41"/>
      <c r="Y290" s="41"/>
      <c r="Z290" s="41"/>
      <c r="AA290" s="41"/>
      <c r="AB290" s="41"/>
      <c r="AC290" s="41"/>
      <c r="AD290" s="41"/>
      <c r="AE290" s="41"/>
      <c r="AT290" s="20" t="s">
        <v>153</v>
      </c>
      <c r="AU290" s="20" t="s">
        <v>81</v>
      </c>
    </row>
    <row r="291" s="2" customFormat="1" ht="6.96" customHeight="1">
      <c r="A291" s="41"/>
      <c r="B291" s="62"/>
      <c r="C291" s="63"/>
      <c r="D291" s="63"/>
      <c r="E291" s="63"/>
      <c r="F291" s="63"/>
      <c r="G291" s="63"/>
      <c r="H291" s="63"/>
      <c r="I291" s="63"/>
      <c r="J291" s="63"/>
      <c r="K291" s="63"/>
      <c r="L291" s="47"/>
      <c r="M291" s="41"/>
      <c r="O291" s="41"/>
      <c r="P291" s="41"/>
      <c r="Q291" s="41"/>
      <c r="R291" s="41"/>
      <c r="S291" s="41"/>
      <c r="T291" s="41"/>
      <c r="U291" s="41"/>
      <c r="V291" s="41"/>
      <c r="W291" s="41"/>
      <c r="X291" s="41"/>
      <c r="Y291" s="41"/>
      <c r="Z291" s="41"/>
      <c r="AA291" s="41"/>
      <c r="AB291" s="41"/>
      <c r="AC291" s="41"/>
      <c r="AD291" s="41"/>
      <c r="AE291" s="41"/>
    </row>
  </sheetData>
  <sheetProtection sheet="1" autoFilter="0" formatColumns="0" formatRows="0" objects="1" scenarios="1" spinCount="100000" saltValue="fgdGFssta0xBvKmQnfkmyti0nldgVnoy8dyRPIcx5tI0oJbgiCbnKRwi0gtN7Mg6vrPsiw6SQm7YDuCTIgaDLQ==" hashValue="96CP+ahrlJvMhaGVXWhHdhw3+ehROj6iOs7akny0WKBTYb3opmgm47kbYOJfl3Ea/6sy0NEtmXGrelDdhyxFUA==" algorithmName="SHA-512" password="CB6D"/>
  <autoFilter ref="C91:K290"/>
  <mergeCells count="9">
    <mergeCell ref="E7:H7"/>
    <mergeCell ref="E9:H9"/>
    <mergeCell ref="E18:H18"/>
    <mergeCell ref="E27:H27"/>
    <mergeCell ref="E48:H48"/>
    <mergeCell ref="E50:H50"/>
    <mergeCell ref="E82:H82"/>
    <mergeCell ref="E84:H84"/>
    <mergeCell ref="L2:V2"/>
  </mergeCells>
  <hyperlinks>
    <hyperlink ref="F97" r:id="rId1" display="https://podminky.urs.cz/item/CS_URS_2025_01/311272031"/>
    <hyperlink ref="F102" r:id="rId2" display="https://podminky.urs.cz/item/CS_URS_2025_01/317143431"/>
    <hyperlink ref="F106" r:id="rId3" display="https://podminky.urs.cz/item/CS_URS_2025_01/612131101"/>
    <hyperlink ref="F109" r:id="rId4" display="https://podminky.urs.cz/item/CS_URS_2025_01/612321141"/>
    <hyperlink ref="F113" r:id="rId5" display="https://podminky.urs.cz/item/CS_URS_2025_01/612321191"/>
    <hyperlink ref="F117" r:id="rId6" display="https://podminky.urs.cz/item/CS_URS_2025_01/622142001"/>
    <hyperlink ref="F120" r:id="rId7" display="https://podminky.urs.cz/item/CS_URS_2025_01/622151011"/>
    <hyperlink ref="F123" r:id="rId8" display="https://podminky.urs.cz/item/CS_URS_2025_01/622151021"/>
    <hyperlink ref="F126" r:id="rId9" display="https://podminky.urs.cz/item/CS_URS_2025_01/622511122"/>
    <hyperlink ref="F130" r:id="rId10" display="https://podminky.urs.cz/item/CS_URS_2025_01/622521022"/>
    <hyperlink ref="F134" r:id="rId11" display="https://podminky.urs.cz/item/CS_URS_2025_01/642945111"/>
    <hyperlink ref="F140" r:id="rId12" display="https://podminky.urs.cz/item/CS_URS_2025_01/941311111"/>
    <hyperlink ref="F145" r:id="rId13" display="https://podminky.urs.cz/item/CS_URS_2025_01/941311211"/>
    <hyperlink ref="F149" r:id="rId14" display="https://podminky.urs.cz/item/CS_URS_2025_01/941311312"/>
    <hyperlink ref="F152" r:id="rId15" display="https://podminky.urs.cz/item/CS_URS_2025_01/941311811"/>
    <hyperlink ref="F155" r:id="rId16" display="https://podminky.urs.cz/item/CS_URS_2025_01/944511111"/>
    <hyperlink ref="F158" r:id="rId17" display="https://podminky.urs.cz/item/CS_URS_2025_01/944511211"/>
    <hyperlink ref="F162" r:id="rId18" display="https://podminky.urs.cz/item/CS_URS_2025_01/944511811"/>
    <hyperlink ref="F165" r:id="rId19" display="https://podminky.urs.cz/item/CS_URS_2025_01/966080107"/>
    <hyperlink ref="F170" r:id="rId20" display="https://podminky.urs.cz/item/CS_URS_2025_01/993111111"/>
    <hyperlink ref="F173" r:id="rId21" display="https://podminky.urs.cz/item/CS_URS_2025_01/993111119"/>
    <hyperlink ref="F178" r:id="rId22" display="https://podminky.urs.cz/item/CS_URS_2025_01/997013212"/>
    <hyperlink ref="F181" r:id="rId23" display="https://podminky.urs.cz/item/CS_URS_2025_01/997013219"/>
    <hyperlink ref="F184" r:id="rId24" display="https://podminky.urs.cz/item/CS_URS_2025_01/997013501"/>
    <hyperlink ref="F187" r:id="rId25" display="https://podminky.urs.cz/item/CS_URS_2025_01/997013509"/>
    <hyperlink ref="F191" r:id="rId26" display="https://podminky.urs.cz/item/CS_URS_2025_01/997013631"/>
    <hyperlink ref="F195" r:id="rId27" display="https://podminky.urs.cz/item/CS_URS_2025_01/998018002"/>
    <hyperlink ref="F200" r:id="rId28" display="https://podminky.urs.cz/item/CS_URS_2025_01/713141391"/>
    <hyperlink ref="F208" r:id="rId29" display="https://podminky.urs.cz/item/CS_URS_2025_01/998713122"/>
    <hyperlink ref="F212" r:id="rId30" display="https://podminky.urs.cz/item/CS_URS_2025_01/722130233"/>
    <hyperlink ref="F215" r:id="rId31" display="https://podminky.urs.cz/item/CS_URS_2025_01/722130913"/>
    <hyperlink ref="F218" r:id="rId32" display="https://podminky.urs.cz/item/CS_URS_2025_01/722130992"/>
    <hyperlink ref="F221" r:id="rId33" display="https://podminky.urs.cz/item/CS_URS_2025_01/722250133"/>
    <hyperlink ref="F224" r:id="rId34" display="https://podminky.urs.cz/item/CS_URS_2025_01/722290226"/>
    <hyperlink ref="F227" r:id="rId35" display="https://podminky.urs.cz/item/CS_URS_2025_01/722290234"/>
    <hyperlink ref="F230" r:id="rId36" display="https://podminky.urs.cz/item/CS_URS_2025_01/998722122"/>
    <hyperlink ref="F234" r:id="rId37" display="https://podminky.urs.cz/item/CS_URS_2025_01/764002801"/>
    <hyperlink ref="F237" r:id="rId38" display="https://podminky.urs.cz/item/CS_URS_2025_01/764214607"/>
    <hyperlink ref="F240" r:id="rId39" display="https://podminky.urs.cz/item/CS_URS_2025_01/998764122"/>
    <hyperlink ref="F244" r:id="rId40" display="https://podminky.urs.cz/item/CS_URS_2025_01/766660021"/>
    <hyperlink ref="F249" r:id="rId41" display="https://podminky.urs.cz/item/CS_URS_2025_01/766660717"/>
    <hyperlink ref="F254" r:id="rId42" display="https://podminky.urs.cz/item/CS_URS_2025_01/766660731"/>
    <hyperlink ref="F259" r:id="rId43" display="https://podminky.urs.cz/item/CS_URS_2025_01/766660734"/>
    <hyperlink ref="F264" r:id="rId44" display="https://podminky.urs.cz/item/CS_URS_2025_01/998766122"/>
    <hyperlink ref="F268" r:id="rId45" display="https://podminky.urs.cz/item/CS_URS_2025_01/767661501"/>
    <hyperlink ref="F273" r:id="rId46" display="https://podminky.urs.cz/item/CS_URS_2025_01/998767112"/>
    <hyperlink ref="F277" r:id="rId47" display="https://podminky.urs.cz/item/CS_URS_2025_01/783301311"/>
    <hyperlink ref="F280" r:id="rId48" display="https://podminky.urs.cz/item/CS_URS_2025_01/783301401"/>
    <hyperlink ref="F284" r:id="rId49" display="https://podminky.urs.cz/item/CS_URS_2025_01/783314201"/>
    <hyperlink ref="F287" r:id="rId50" display="https://podminky.urs.cz/item/CS_URS_2025_01/783315101"/>
    <hyperlink ref="F290" r:id="rId51" display="https://podminky.urs.cz/item/CS_URS_2025_01/783317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2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20" t="s">
        <v>99</v>
      </c>
    </row>
    <row r="3" s="1" customFormat="1" ht="6.96" customHeight="1">
      <c r="B3" s="141"/>
      <c r="C3" s="142"/>
      <c r="D3" s="142"/>
      <c r="E3" s="142"/>
      <c r="F3" s="142"/>
      <c r="G3" s="142"/>
      <c r="H3" s="142"/>
      <c r="I3" s="142"/>
      <c r="J3" s="142"/>
      <c r="K3" s="142"/>
      <c r="L3" s="23"/>
      <c r="AT3" s="20" t="s">
        <v>81</v>
      </c>
    </row>
    <row r="4" s="1" customFormat="1" ht="24.96" customHeight="1">
      <c r="B4" s="23"/>
      <c r="D4" s="143" t="s">
        <v>100</v>
      </c>
      <c r="L4" s="23"/>
      <c r="M4" s="144" t="s">
        <v>10</v>
      </c>
      <c r="AT4" s="20" t="s">
        <v>4</v>
      </c>
    </row>
    <row r="5" s="1" customFormat="1" ht="6.96" customHeight="1">
      <c r="B5" s="23"/>
      <c r="L5" s="23"/>
    </row>
    <row r="6" s="1" customFormat="1" ht="12" customHeight="1">
      <c r="B6" s="23"/>
      <c r="D6" s="145" t="s">
        <v>16</v>
      </c>
      <c r="L6" s="23"/>
    </row>
    <row r="7" s="1" customFormat="1" ht="26.25" customHeight="1">
      <c r="B7" s="23"/>
      <c r="E7" s="146" t="str">
        <f>'Rekapitulace stavby'!K6</f>
        <v>ZATEPLENÍ FASÁD A STŘECHY TĚLOCVIČNY ZŠ Louny, Přemyslovců 2209</v>
      </c>
      <c r="F7" s="145"/>
      <c r="G7" s="145"/>
      <c r="H7" s="145"/>
      <c r="L7" s="23"/>
    </row>
    <row r="8" s="2" customFormat="1" ht="12" customHeight="1">
      <c r="A8" s="41"/>
      <c r="B8" s="47"/>
      <c r="C8" s="41"/>
      <c r="D8" s="145" t="s">
        <v>101</v>
      </c>
      <c r="E8" s="41"/>
      <c r="F8" s="41"/>
      <c r="G8" s="41"/>
      <c r="H8" s="41"/>
      <c r="I8" s="41"/>
      <c r="J8" s="41"/>
      <c r="K8" s="41"/>
      <c r="L8" s="147"/>
      <c r="S8" s="41"/>
      <c r="T8" s="41"/>
      <c r="U8" s="41"/>
      <c r="V8" s="41"/>
      <c r="W8" s="41"/>
      <c r="X8" s="41"/>
      <c r="Y8" s="41"/>
      <c r="Z8" s="41"/>
      <c r="AA8" s="41"/>
      <c r="AB8" s="41"/>
      <c r="AC8" s="41"/>
      <c r="AD8" s="41"/>
      <c r="AE8" s="41"/>
    </row>
    <row r="9" s="2" customFormat="1" ht="16.5" customHeight="1">
      <c r="A9" s="41"/>
      <c r="B9" s="47"/>
      <c r="C9" s="41"/>
      <c r="D9" s="41"/>
      <c r="E9" s="148" t="s">
        <v>1905</v>
      </c>
      <c r="F9" s="41"/>
      <c r="G9" s="41"/>
      <c r="H9" s="41"/>
      <c r="I9" s="41"/>
      <c r="J9" s="41"/>
      <c r="K9" s="41"/>
      <c r="L9" s="147"/>
      <c r="S9" s="41"/>
      <c r="T9" s="41"/>
      <c r="U9" s="41"/>
      <c r="V9" s="41"/>
      <c r="W9" s="41"/>
      <c r="X9" s="41"/>
      <c r="Y9" s="41"/>
      <c r="Z9" s="41"/>
      <c r="AA9" s="41"/>
      <c r="AB9" s="41"/>
      <c r="AC9" s="41"/>
      <c r="AD9" s="41"/>
      <c r="AE9" s="41"/>
    </row>
    <row r="10" s="2" customFormat="1">
      <c r="A10" s="41"/>
      <c r="B10" s="47"/>
      <c r="C10" s="41"/>
      <c r="D10" s="41"/>
      <c r="E10" s="41"/>
      <c r="F10" s="41"/>
      <c r="G10" s="41"/>
      <c r="H10" s="41"/>
      <c r="I10" s="41"/>
      <c r="J10" s="41"/>
      <c r="K10" s="41"/>
      <c r="L10" s="147"/>
      <c r="S10" s="41"/>
      <c r="T10" s="41"/>
      <c r="U10" s="41"/>
      <c r="V10" s="41"/>
      <c r="W10" s="41"/>
      <c r="X10" s="41"/>
      <c r="Y10" s="41"/>
      <c r="Z10" s="41"/>
      <c r="AA10" s="41"/>
      <c r="AB10" s="41"/>
      <c r="AC10" s="41"/>
      <c r="AD10" s="41"/>
      <c r="AE10" s="41"/>
    </row>
    <row r="11" s="2" customFormat="1" ht="12" customHeight="1">
      <c r="A11" s="41"/>
      <c r="B11" s="47"/>
      <c r="C11" s="41"/>
      <c r="D11" s="145" t="s">
        <v>18</v>
      </c>
      <c r="E11" s="41"/>
      <c r="F11" s="136" t="s">
        <v>19</v>
      </c>
      <c r="G11" s="41"/>
      <c r="H11" s="41"/>
      <c r="I11" s="145" t="s">
        <v>20</v>
      </c>
      <c r="J11" s="136" t="s">
        <v>19</v>
      </c>
      <c r="K11" s="41"/>
      <c r="L11" s="147"/>
      <c r="S11" s="41"/>
      <c r="T11" s="41"/>
      <c r="U11" s="41"/>
      <c r="V11" s="41"/>
      <c r="W11" s="41"/>
      <c r="X11" s="41"/>
      <c r="Y11" s="41"/>
      <c r="Z11" s="41"/>
      <c r="AA11" s="41"/>
      <c r="AB11" s="41"/>
      <c r="AC11" s="41"/>
      <c r="AD11" s="41"/>
      <c r="AE11" s="41"/>
    </row>
    <row r="12" s="2" customFormat="1" ht="12" customHeight="1">
      <c r="A12" s="41"/>
      <c r="B12" s="47"/>
      <c r="C12" s="41"/>
      <c r="D12" s="145" t="s">
        <v>21</v>
      </c>
      <c r="E12" s="41"/>
      <c r="F12" s="136" t="s">
        <v>22</v>
      </c>
      <c r="G12" s="41"/>
      <c r="H12" s="41"/>
      <c r="I12" s="145" t="s">
        <v>23</v>
      </c>
      <c r="J12" s="149" t="str">
        <f>'Rekapitulace stavby'!AN8</f>
        <v>7. 1. 2025</v>
      </c>
      <c r="K12" s="41"/>
      <c r="L12" s="147"/>
      <c r="S12" s="41"/>
      <c r="T12" s="41"/>
      <c r="U12" s="41"/>
      <c r="V12" s="41"/>
      <c r="W12" s="41"/>
      <c r="X12" s="41"/>
      <c r="Y12" s="41"/>
      <c r="Z12" s="41"/>
      <c r="AA12" s="41"/>
      <c r="AB12" s="41"/>
      <c r="AC12" s="41"/>
      <c r="AD12" s="41"/>
      <c r="AE12" s="41"/>
    </row>
    <row r="13" s="2" customFormat="1" ht="10.8" customHeight="1">
      <c r="A13" s="41"/>
      <c r="B13" s="47"/>
      <c r="C13" s="41"/>
      <c r="D13" s="41"/>
      <c r="E13" s="41"/>
      <c r="F13" s="41"/>
      <c r="G13" s="41"/>
      <c r="H13" s="41"/>
      <c r="I13" s="41"/>
      <c r="J13" s="41"/>
      <c r="K13" s="41"/>
      <c r="L13" s="147"/>
      <c r="S13" s="41"/>
      <c r="T13" s="41"/>
      <c r="U13" s="41"/>
      <c r="V13" s="41"/>
      <c r="W13" s="41"/>
      <c r="X13" s="41"/>
      <c r="Y13" s="41"/>
      <c r="Z13" s="41"/>
      <c r="AA13" s="41"/>
      <c r="AB13" s="41"/>
      <c r="AC13" s="41"/>
      <c r="AD13" s="41"/>
      <c r="AE13" s="41"/>
    </row>
    <row r="14" s="2" customFormat="1" ht="12" customHeight="1">
      <c r="A14" s="41"/>
      <c r="B14" s="47"/>
      <c r="C14" s="41"/>
      <c r="D14" s="145" t="s">
        <v>25</v>
      </c>
      <c r="E14" s="41"/>
      <c r="F14" s="41"/>
      <c r="G14" s="41"/>
      <c r="H14" s="41"/>
      <c r="I14" s="145" t="s">
        <v>26</v>
      </c>
      <c r="J14" s="136" t="s">
        <v>19</v>
      </c>
      <c r="K14" s="41"/>
      <c r="L14" s="147"/>
      <c r="S14" s="41"/>
      <c r="T14" s="41"/>
      <c r="U14" s="41"/>
      <c r="V14" s="41"/>
      <c r="W14" s="41"/>
      <c r="X14" s="41"/>
      <c r="Y14" s="41"/>
      <c r="Z14" s="41"/>
      <c r="AA14" s="41"/>
      <c r="AB14" s="41"/>
      <c r="AC14" s="41"/>
      <c r="AD14" s="41"/>
      <c r="AE14" s="41"/>
    </row>
    <row r="15" s="2" customFormat="1" ht="18" customHeight="1">
      <c r="A15" s="41"/>
      <c r="B15" s="47"/>
      <c r="C15" s="41"/>
      <c r="D15" s="41"/>
      <c r="E15" s="136" t="s">
        <v>27</v>
      </c>
      <c r="F15" s="41"/>
      <c r="G15" s="41"/>
      <c r="H15" s="41"/>
      <c r="I15" s="145" t="s">
        <v>28</v>
      </c>
      <c r="J15" s="136" t="s">
        <v>19</v>
      </c>
      <c r="K15" s="41"/>
      <c r="L15" s="147"/>
      <c r="S15" s="41"/>
      <c r="T15" s="41"/>
      <c r="U15" s="41"/>
      <c r="V15" s="41"/>
      <c r="W15" s="41"/>
      <c r="X15" s="41"/>
      <c r="Y15" s="41"/>
      <c r="Z15" s="41"/>
      <c r="AA15" s="41"/>
      <c r="AB15" s="41"/>
      <c r="AC15" s="41"/>
      <c r="AD15" s="41"/>
      <c r="AE15" s="41"/>
    </row>
    <row r="16" s="2" customFormat="1" ht="6.96" customHeight="1">
      <c r="A16" s="41"/>
      <c r="B16" s="47"/>
      <c r="C16" s="41"/>
      <c r="D16" s="41"/>
      <c r="E16" s="41"/>
      <c r="F16" s="41"/>
      <c r="G16" s="41"/>
      <c r="H16" s="41"/>
      <c r="I16" s="41"/>
      <c r="J16" s="41"/>
      <c r="K16" s="41"/>
      <c r="L16" s="147"/>
      <c r="S16" s="41"/>
      <c r="T16" s="41"/>
      <c r="U16" s="41"/>
      <c r="V16" s="41"/>
      <c r="W16" s="41"/>
      <c r="X16" s="41"/>
      <c r="Y16" s="41"/>
      <c r="Z16" s="41"/>
      <c r="AA16" s="41"/>
      <c r="AB16" s="41"/>
      <c r="AC16" s="41"/>
      <c r="AD16" s="41"/>
      <c r="AE16" s="41"/>
    </row>
    <row r="17" s="2" customFormat="1" ht="12" customHeight="1">
      <c r="A17" s="41"/>
      <c r="B17" s="47"/>
      <c r="C17" s="41"/>
      <c r="D17" s="145" t="s">
        <v>29</v>
      </c>
      <c r="E17" s="41"/>
      <c r="F17" s="41"/>
      <c r="G17" s="41"/>
      <c r="H17" s="41"/>
      <c r="I17" s="145" t="s">
        <v>26</v>
      </c>
      <c r="J17" s="36" t="str">
        <f>'Rekapitulace stavby'!AN13</f>
        <v>Vyplň údaj</v>
      </c>
      <c r="K17" s="41"/>
      <c r="L17" s="147"/>
      <c r="S17" s="41"/>
      <c r="T17" s="41"/>
      <c r="U17" s="41"/>
      <c r="V17" s="41"/>
      <c r="W17" s="41"/>
      <c r="X17" s="41"/>
      <c r="Y17" s="41"/>
      <c r="Z17" s="41"/>
      <c r="AA17" s="41"/>
      <c r="AB17" s="41"/>
      <c r="AC17" s="41"/>
      <c r="AD17" s="41"/>
      <c r="AE17" s="41"/>
    </row>
    <row r="18" s="2" customFormat="1" ht="18" customHeight="1">
      <c r="A18" s="41"/>
      <c r="B18" s="47"/>
      <c r="C18" s="41"/>
      <c r="D18" s="41"/>
      <c r="E18" s="36" t="str">
        <f>'Rekapitulace stavby'!E14</f>
        <v>Vyplň údaj</v>
      </c>
      <c r="F18" s="136"/>
      <c r="G18" s="136"/>
      <c r="H18" s="136"/>
      <c r="I18" s="145" t="s">
        <v>28</v>
      </c>
      <c r="J18" s="36" t="str">
        <f>'Rekapitulace stavby'!AN14</f>
        <v>Vyplň údaj</v>
      </c>
      <c r="K18" s="41"/>
      <c r="L18" s="147"/>
      <c r="S18" s="41"/>
      <c r="T18" s="41"/>
      <c r="U18" s="41"/>
      <c r="V18" s="41"/>
      <c r="W18" s="41"/>
      <c r="X18" s="41"/>
      <c r="Y18" s="41"/>
      <c r="Z18" s="41"/>
      <c r="AA18" s="41"/>
      <c r="AB18" s="41"/>
      <c r="AC18" s="41"/>
      <c r="AD18" s="41"/>
      <c r="AE18" s="41"/>
    </row>
    <row r="19" s="2" customFormat="1" ht="6.96" customHeight="1">
      <c r="A19" s="41"/>
      <c r="B19" s="47"/>
      <c r="C19" s="41"/>
      <c r="D19" s="41"/>
      <c r="E19" s="41"/>
      <c r="F19" s="41"/>
      <c r="G19" s="41"/>
      <c r="H19" s="41"/>
      <c r="I19" s="41"/>
      <c r="J19" s="41"/>
      <c r="K19" s="41"/>
      <c r="L19" s="147"/>
      <c r="S19" s="41"/>
      <c r="T19" s="41"/>
      <c r="U19" s="41"/>
      <c r="V19" s="41"/>
      <c r="W19" s="41"/>
      <c r="X19" s="41"/>
      <c r="Y19" s="41"/>
      <c r="Z19" s="41"/>
      <c r="AA19" s="41"/>
      <c r="AB19" s="41"/>
      <c r="AC19" s="41"/>
      <c r="AD19" s="41"/>
      <c r="AE19" s="41"/>
    </row>
    <row r="20" s="2" customFormat="1" ht="12" customHeight="1">
      <c r="A20" s="41"/>
      <c r="B20" s="47"/>
      <c r="C20" s="41"/>
      <c r="D20" s="145" t="s">
        <v>31</v>
      </c>
      <c r="E20" s="41"/>
      <c r="F20" s="41"/>
      <c r="G20" s="41"/>
      <c r="H20" s="41"/>
      <c r="I20" s="145" t="s">
        <v>26</v>
      </c>
      <c r="J20" s="136" t="s">
        <v>32</v>
      </c>
      <c r="K20" s="41"/>
      <c r="L20" s="147"/>
      <c r="S20" s="41"/>
      <c r="T20" s="41"/>
      <c r="U20" s="41"/>
      <c r="V20" s="41"/>
      <c r="W20" s="41"/>
      <c r="X20" s="41"/>
      <c r="Y20" s="41"/>
      <c r="Z20" s="41"/>
      <c r="AA20" s="41"/>
      <c r="AB20" s="41"/>
      <c r="AC20" s="41"/>
      <c r="AD20" s="41"/>
      <c r="AE20" s="41"/>
    </row>
    <row r="21" s="2" customFormat="1" ht="18" customHeight="1">
      <c r="A21" s="41"/>
      <c r="B21" s="47"/>
      <c r="C21" s="41"/>
      <c r="D21" s="41"/>
      <c r="E21" s="136" t="s">
        <v>33</v>
      </c>
      <c r="F21" s="41"/>
      <c r="G21" s="41"/>
      <c r="H21" s="41"/>
      <c r="I21" s="145" t="s">
        <v>28</v>
      </c>
      <c r="J21" s="136" t="s">
        <v>19</v>
      </c>
      <c r="K21" s="41"/>
      <c r="L21" s="147"/>
      <c r="S21" s="41"/>
      <c r="T21" s="41"/>
      <c r="U21" s="41"/>
      <c r="V21" s="41"/>
      <c r="W21" s="41"/>
      <c r="X21" s="41"/>
      <c r="Y21" s="41"/>
      <c r="Z21" s="41"/>
      <c r="AA21" s="41"/>
      <c r="AB21" s="41"/>
      <c r="AC21" s="41"/>
      <c r="AD21" s="41"/>
      <c r="AE21" s="41"/>
    </row>
    <row r="22" s="2" customFormat="1" ht="6.96" customHeight="1">
      <c r="A22" s="41"/>
      <c r="B22" s="47"/>
      <c r="C22" s="41"/>
      <c r="D22" s="41"/>
      <c r="E22" s="41"/>
      <c r="F22" s="41"/>
      <c r="G22" s="41"/>
      <c r="H22" s="41"/>
      <c r="I22" s="41"/>
      <c r="J22" s="41"/>
      <c r="K22" s="41"/>
      <c r="L22" s="147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</row>
    <row r="23" s="2" customFormat="1" ht="12" customHeight="1">
      <c r="A23" s="41"/>
      <c r="B23" s="47"/>
      <c r="C23" s="41"/>
      <c r="D23" s="145" t="s">
        <v>35</v>
      </c>
      <c r="E23" s="41"/>
      <c r="F23" s="41"/>
      <c r="G23" s="41"/>
      <c r="H23" s="41"/>
      <c r="I23" s="145" t="s">
        <v>26</v>
      </c>
      <c r="J23" s="136" t="str">
        <f>IF('Rekapitulace stavby'!AN19="","",'Rekapitulace stavby'!AN19)</f>
        <v/>
      </c>
      <c r="K23" s="41"/>
      <c r="L23" s="147"/>
      <c r="S23" s="41"/>
      <c r="T23" s="41"/>
      <c r="U23" s="41"/>
      <c r="V23" s="41"/>
      <c r="W23" s="41"/>
      <c r="X23" s="41"/>
      <c r="Y23" s="41"/>
      <c r="Z23" s="41"/>
      <c r="AA23" s="41"/>
      <c r="AB23" s="41"/>
      <c r="AC23" s="41"/>
      <c r="AD23" s="41"/>
      <c r="AE23" s="41"/>
    </row>
    <row r="24" s="2" customFormat="1" ht="18" customHeight="1">
      <c r="A24" s="41"/>
      <c r="B24" s="47"/>
      <c r="C24" s="41"/>
      <c r="D24" s="41"/>
      <c r="E24" s="136" t="str">
        <f>IF('Rekapitulace stavby'!E20="","",'Rekapitulace stavby'!E20)</f>
        <v xml:space="preserve"> </v>
      </c>
      <c r="F24" s="41"/>
      <c r="G24" s="41"/>
      <c r="H24" s="41"/>
      <c r="I24" s="145" t="s">
        <v>28</v>
      </c>
      <c r="J24" s="136" t="str">
        <f>IF('Rekapitulace stavby'!AN20="","",'Rekapitulace stavby'!AN20)</f>
        <v/>
      </c>
      <c r="K24" s="41"/>
      <c r="L24" s="147"/>
      <c r="S24" s="41"/>
      <c r="T24" s="41"/>
      <c r="U24" s="41"/>
      <c r="V24" s="41"/>
      <c r="W24" s="41"/>
      <c r="X24" s="41"/>
      <c r="Y24" s="41"/>
      <c r="Z24" s="41"/>
      <c r="AA24" s="41"/>
      <c r="AB24" s="41"/>
      <c r="AC24" s="41"/>
      <c r="AD24" s="41"/>
      <c r="AE24" s="41"/>
    </row>
    <row r="25" s="2" customFormat="1" ht="6.96" customHeight="1">
      <c r="A25" s="41"/>
      <c r="B25" s="47"/>
      <c r="C25" s="41"/>
      <c r="D25" s="41"/>
      <c r="E25" s="41"/>
      <c r="F25" s="41"/>
      <c r="G25" s="41"/>
      <c r="H25" s="41"/>
      <c r="I25" s="41"/>
      <c r="J25" s="41"/>
      <c r="K25" s="41"/>
      <c r="L25" s="147"/>
      <c r="S25" s="41"/>
      <c r="T25" s="41"/>
      <c r="U25" s="41"/>
      <c r="V25" s="41"/>
      <c r="W25" s="41"/>
      <c r="X25" s="41"/>
      <c r="Y25" s="41"/>
      <c r="Z25" s="41"/>
      <c r="AA25" s="41"/>
      <c r="AB25" s="41"/>
      <c r="AC25" s="41"/>
      <c r="AD25" s="41"/>
      <c r="AE25" s="41"/>
    </row>
    <row r="26" s="2" customFormat="1" ht="12" customHeight="1">
      <c r="A26" s="41"/>
      <c r="B26" s="47"/>
      <c r="C26" s="41"/>
      <c r="D26" s="145" t="s">
        <v>37</v>
      </c>
      <c r="E26" s="41"/>
      <c r="F26" s="41"/>
      <c r="G26" s="41"/>
      <c r="H26" s="41"/>
      <c r="I26" s="41"/>
      <c r="J26" s="41"/>
      <c r="K26" s="41"/>
      <c r="L26" s="147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</row>
    <row r="27" s="8" customFormat="1" ht="16.5" customHeight="1">
      <c r="A27" s="150"/>
      <c r="B27" s="151"/>
      <c r="C27" s="150"/>
      <c r="D27" s="150"/>
      <c r="E27" s="152" t="s">
        <v>19</v>
      </c>
      <c r="F27" s="152"/>
      <c r="G27" s="152"/>
      <c r="H27" s="152"/>
      <c r="I27" s="150"/>
      <c r="J27" s="150"/>
      <c r="K27" s="150"/>
      <c r="L27" s="153"/>
      <c r="S27" s="150"/>
      <c r="T27" s="150"/>
      <c r="U27" s="150"/>
      <c r="V27" s="150"/>
      <c r="W27" s="150"/>
      <c r="X27" s="150"/>
      <c r="Y27" s="150"/>
      <c r="Z27" s="150"/>
      <c r="AA27" s="150"/>
      <c r="AB27" s="150"/>
      <c r="AC27" s="150"/>
      <c r="AD27" s="150"/>
      <c r="AE27" s="150"/>
    </row>
    <row r="28" s="2" customFormat="1" ht="6.96" customHeight="1">
      <c r="A28" s="41"/>
      <c r="B28" s="47"/>
      <c r="C28" s="41"/>
      <c r="D28" s="41"/>
      <c r="E28" s="41"/>
      <c r="F28" s="41"/>
      <c r="G28" s="41"/>
      <c r="H28" s="41"/>
      <c r="I28" s="41"/>
      <c r="J28" s="41"/>
      <c r="K28" s="41"/>
      <c r="L28" s="147"/>
      <c r="S28" s="41"/>
      <c r="T28" s="41"/>
      <c r="U28" s="41"/>
      <c r="V28" s="41"/>
      <c r="W28" s="41"/>
      <c r="X28" s="41"/>
      <c r="Y28" s="41"/>
      <c r="Z28" s="41"/>
      <c r="AA28" s="41"/>
      <c r="AB28" s="41"/>
      <c r="AC28" s="41"/>
      <c r="AD28" s="41"/>
      <c r="AE28" s="41"/>
    </row>
    <row r="29" s="2" customFormat="1" ht="6.96" customHeight="1">
      <c r="A29" s="41"/>
      <c r="B29" s="47"/>
      <c r="C29" s="41"/>
      <c r="D29" s="154"/>
      <c r="E29" s="154"/>
      <c r="F29" s="154"/>
      <c r="G29" s="154"/>
      <c r="H29" s="154"/>
      <c r="I29" s="154"/>
      <c r="J29" s="154"/>
      <c r="K29" s="154"/>
      <c r="L29" s="147"/>
      <c r="S29" s="41"/>
      <c r="T29" s="41"/>
      <c r="U29" s="41"/>
      <c r="V29" s="41"/>
      <c r="W29" s="41"/>
      <c r="X29" s="41"/>
      <c r="Y29" s="41"/>
      <c r="Z29" s="41"/>
      <c r="AA29" s="41"/>
      <c r="AB29" s="41"/>
      <c r="AC29" s="41"/>
      <c r="AD29" s="41"/>
      <c r="AE29" s="41"/>
    </row>
    <row r="30" s="2" customFormat="1" ht="25.44" customHeight="1">
      <c r="A30" s="41"/>
      <c r="B30" s="47"/>
      <c r="C30" s="41"/>
      <c r="D30" s="155" t="s">
        <v>39</v>
      </c>
      <c r="E30" s="41"/>
      <c r="F30" s="41"/>
      <c r="G30" s="41"/>
      <c r="H30" s="41"/>
      <c r="I30" s="41"/>
      <c r="J30" s="156">
        <f>ROUND(J83, 2)</f>
        <v>0</v>
      </c>
      <c r="K30" s="41"/>
      <c r="L30" s="147"/>
      <c r="S30" s="41"/>
      <c r="T30" s="41"/>
      <c r="U30" s="41"/>
      <c r="V30" s="41"/>
      <c r="W30" s="41"/>
      <c r="X30" s="41"/>
      <c r="Y30" s="41"/>
      <c r="Z30" s="41"/>
      <c r="AA30" s="41"/>
      <c r="AB30" s="41"/>
      <c r="AC30" s="41"/>
      <c r="AD30" s="41"/>
      <c r="AE30" s="41"/>
    </row>
    <row r="31" s="2" customFormat="1" ht="6.96" customHeight="1">
      <c r="A31" s="41"/>
      <c r="B31" s="47"/>
      <c r="C31" s="41"/>
      <c r="D31" s="154"/>
      <c r="E31" s="154"/>
      <c r="F31" s="154"/>
      <c r="G31" s="154"/>
      <c r="H31" s="154"/>
      <c r="I31" s="154"/>
      <c r="J31" s="154"/>
      <c r="K31" s="154"/>
      <c r="L31" s="147"/>
      <c r="S31" s="41"/>
      <c r="T31" s="41"/>
      <c r="U31" s="41"/>
      <c r="V31" s="41"/>
      <c r="W31" s="41"/>
      <c r="X31" s="41"/>
      <c r="Y31" s="41"/>
      <c r="Z31" s="41"/>
      <c r="AA31" s="41"/>
      <c r="AB31" s="41"/>
      <c r="AC31" s="41"/>
      <c r="AD31" s="41"/>
      <c r="AE31" s="41"/>
    </row>
    <row r="32" s="2" customFormat="1" ht="14.4" customHeight="1">
      <c r="A32" s="41"/>
      <c r="B32" s="47"/>
      <c r="C32" s="41"/>
      <c r="D32" s="41"/>
      <c r="E32" s="41"/>
      <c r="F32" s="157" t="s">
        <v>41</v>
      </c>
      <c r="G32" s="41"/>
      <c r="H32" s="41"/>
      <c r="I32" s="157" t="s">
        <v>40</v>
      </c>
      <c r="J32" s="157" t="s">
        <v>42</v>
      </c>
      <c r="K32" s="41"/>
      <c r="L32" s="147"/>
      <c r="S32" s="41"/>
      <c r="T32" s="41"/>
      <c r="U32" s="41"/>
      <c r="V32" s="41"/>
      <c r="W32" s="41"/>
      <c r="X32" s="41"/>
      <c r="Y32" s="41"/>
      <c r="Z32" s="41"/>
      <c r="AA32" s="41"/>
      <c r="AB32" s="41"/>
      <c r="AC32" s="41"/>
      <c r="AD32" s="41"/>
      <c r="AE32" s="41"/>
    </row>
    <row r="33" s="2" customFormat="1" ht="14.4" customHeight="1">
      <c r="A33" s="41"/>
      <c r="B33" s="47"/>
      <c r="C33" s="41"/>
      <c r="D33" s="158" t="s">
        <v>43</v>
      </c>
      <c r="E33" s="145" t="s">
        <v>44</v>
      </c>
      <c r="F33" s="159">
        <f>ROUND((SUM(BE83:BE102)),  2)</f>
        <v>0</v>
      </c>
      <c r="G33" s="41"/>
      <c r="H33" s="41"/>
      <c r="I33" s="160">
        <v>0.20999999999999999</v>
      </c>
      <c r="J33" s="159">
        <f>ROUND(((SUM(BE83:BE102))*I33),  2)</f>
        <v>0</v>
      </c>
      <c r="K33" s="41"/>
      <c r="L33" s="147"/>
      <c r="S33" s="41"/>
      <c r="T33" s="41"/>
      <c r="U33" s="41"/>
      <c r="V33" s="41"/>
      <c r="W33" s="41"/>
      <c r="X33" s="41"/>
      <c r="Y33" s="41"/>
      <c r="Z33" s="41"/>
      <c r="AA33" s="41"/>
      <c r="AB33" s="41"/>
      <c r="AC33" s="41"/>
      <c r="AD33" s="41"/>
      <c r="AE33" s="41"/>
    </row>
    <row r="34" s="2" customFormat="1" ht="14.4" customHeight="1">
      <c r="A34" s="41"/>
      <c r="B34" s="47"/>
      <c r="C34" s="41"/>
      <c r="D34" s="41"/>
      <c r="E34" s="145" t="s">
        <v>45</v>
      </c>
      <c r="F34" s="159">
        <f>ROUND((SUM(BF83:BF102)),  2)</f>
        <v>0</v>
      </c>
      <c r="G34" s="41"/>
      <c r="H34" s="41"/>
      <c r="I34" s="160">
        <v>0.12</v>
      </c>
      <c r="J34" s="159">
        <f>ROUND(((SUM(BF83:BF102))*I34),  2)</f>
        <v>0</v>
      </c>
      <c r="K34" s="41"/>
      <c r="L34" s="147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</row>
    <row r="35" hidden="1" s="2" customFormat="1" ht="14.4" customHeight="1">
      <c r="A35" s="41"/>
      <c r="B35" s="47"/>
      <c r="C35" s="41"/>
      <c r="D35" s="41"/>
      <c r="E35" s="145" t="s">
        <v>46</v>
      </c>
      <c r="F35" s="159">
        <f>ROUND((SUM(BG83:BG102)),  2)</f>
        <v>0</v>
      </c>
      <c r="G35" s="41"/>
      <c r="H35" s="41"/>
      <c r="I35" s="160">
        <v>0.20999999999999999</v>
      </c>
      <c r="J35" s="159">
        <f>0</f>
        <v>0</v>
      </c>
      <c r="K35" s="41"/>
      <c r="L35" s="147"/>
      <c r="S35" s="41"/>
      <c r="T35" s="41"/>
      <c r="U35" s="41"/>
      <c r="V35" s="41"/>
      <c r="W35" s="41"/>
      <c r="X35" s="41"/>
      <c r="Y35" s="41"/>
      <c r="Z35" s="41"/>
      <c r="AA35" s="41"/>
      <c r="AB35" s="41"/>
      <c r="AC35" s="41"/>
      <c r="AD35" s="41"/>
      <c r="AE35" s="41"/>
    </row>
    <row r="36" hidden="1" s="2" customFormat="1" ht="14.4" customHeight="1">
      <c r="A36" s="41"/>
      <c r="B36" s="47"/>
      <c r="C36" s="41"/>
      <c r="D36" s="41"/>
      <c r="E36" s="145" t="s">
        <v>47</v>
      </c>
      <c r="F36" s="159">
        <f>ROUND((SUM(BH83:BH102)),  2)</f>
        <v>0</v>
      </c>
      <c r="G36" s="41"/>
      <c r="H36" s="41"/>
      <c r="I36" s="160">
        <v>0.12</v>
      </c>
      <c r="J36" s="159">
        <f>0</f>
        <v>0</v>
      </c>
      <c r="K36" s="41"/>
      <c r="L36" s="147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</row>
    <row r="37" hidden="1" s="2" customFormat="1" ht="14.4" customHeight="1">
      <c r="A37" s="41"/>
      <c r="B37" s="47"/>
      <c r="C37" s="41"/>
      <c r="D37" s="41"/>
      <c r="E37" s="145" t="s">
        <v>48</v>
      </c>
      <c r="F37" s="159">
        <f>ROUND((SUM(BI83:BI102)),  2)</f>
        <v>0</v>
      </c>
      <c r="G37" s="41"/>
      <c r="H37" s="41"/>
      <c r="I37" s="160">
        <v>0</v>
      </c>
      <c r="J37" s="159">
        <f>0</f>
        <v>0</v>
      </c>
      <c r="K37" s="41"/>
      <c r="L37" s="147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</row>
    <row r="38" s="2" customFormat="1" ht="6.96" customHeight="1">
      <c r="A38" s="41"/>
      <c r="B38" s="47"/>
      <c r="C38" s="41"/>
      <c r="D38" s="41"/>
      <c r="E38" s="41"/>
      <c r="F38" s="41"/>
      <c r="G38" s="41"/>
      <c r="H38" s="41"/>
      <c r="I38" s="41"/>
      <c r="J38" s="41"/>
      <c r="K38" s="41"/>
      <c r="L38" s="147"/>
      <c r="S38" s="41"/>
      <c r="T38" s="41"/>
      <c r="U38" s="41"/>
      <c r="V38" s="41"/>
      <c r="W38" s="41"/>
      <c r="X38" s="41"/>
      <c r="Y38" s="41"/>
      <c r="Z38" s="41"/>
      <c r="AA38" s="41"/>
      <c r="AB38" s="41"/>
      <c r="AC38" s="41"/>
      <c r="AD38" s="41"/>
      <c r="AE38" s="41"/>
    </row>
    <row r="39" s="2" customFormat="1" ht="25.44" customHeight="1">
      <c r="A39" s="41"/>
      <c r="B39" s="47"/>
      <c r="C39" s="161"/>
      <c r="D39" s="162" t="s">
        <v>49</v>
      </c>
      <c r="E39" s="163"/>
      <c r="F39" s="163"/>
      <c r="G39" s="164" t="s">
        <v>50</v>
      </c>
      <c r="H39" s="165" t="s">
        <v>51</v>
      </c>
      <c r="I39" s="163"/>
      <c r="J39" s="166">
        <f>SUM(J30:J37)</f>
        <v>0</v>
      </c>
      <c r="K39" s="167"/>
      <c r="L39" s="147"/>
      <c r="S39" s="41"/>
      <c r="T39" s="41"/>
      <c r="U39" s="41"/>
      <c r="V39" s="41"/>
      <c r="W39" s="41"/>
      <c r="X39" s="41"/>
      <c r="Y39" s="41"/>
      <c r="Z39" s="41"/>
      <c r="AA39" s="41"/>
      <c r="AB39" s="41"/>
      <c r="AC39" s="41"/>
      <c r="AD39" s="41"/>
      <c r="AE39" s="41"/>
    </row>
    <row r="40" s="2" customFormat="1" ht="14.4" customHeight="1">
      <c r="A40" s="41"/>
      <c r="B40" s="168"/>
      <c r="C40" s="169"/>
      <c r="D40" s="169"/>
      <c r="E40" s="169"/>
      <c r="F40" s="169"/>
      <c r="G40" s="169"/>
      <c r="H40" s="169"/>
      <c r="I40" s="169"/>
      <c r="J40" s="169"/>
      <c r="K40" s="169"/>
      <c r="L40" s="147"/>
      <c r="S40" s="41"/>
      <c r="T40" s="41"/>
      <c r="U40" s="41"/>
      <c r="V40" s="41"/>
      <c r="W40" s="41"/>
      <c r="X40" s="41"/>
      <c r="Y40" s="41"/>
      <c r="Z40" s="41"/>
      <c r="AA40" s="41"/>
      <c r="AB40" s="41"/>
      <c r="AC40" s="41"/>
      <c r="AD40" s="41"/>
      <c r="AE40" s="41"/>
    </row>
    <row r="44" s="2" customFormat="1" ht="6.96" customHeight="1">
      <c r="A44" s="41"/>
      <c r="B44" s="170"/>
      <c r="C44" s="171"/>
      <c r="D44" s="171"/>
      <c r="E44" s="171"/>
      <c r="F44" s="171"/>
      <c r="G44" s="171"/>
      <c r="H44" s="171"/>
      <c r="I44" s="171"/>
      <c r="J44" s="171"/>
      <c r="K44" s="171"/>
      <c r="L44" s="147"/>
      <c r="S44" s="41"/>
      <c r="T44" s="41"/>
      <c r="U44" s="41"/>
      <c r="V44" s="41"/>
      <c r="W44" s="41"/>
      <c r="X44" s="41"/>
      <c r="Y44" s="41"/>
      <c r="Z44" s="41"/>
      <c r="AA44" s="41"/>
      <c r="AB44" s="41"/>
      <c r="AC44" s="41"/>
      <c r="AD44" s="41"/>
      <c r="AE44" s="41"/>
    </row>
    <row r="45" s="2" customFormat="1" ht="24.96" customHeight="1">
      <c r="A45" s="41"/>
      <c r="B45" s="42"/>
      <c r="C45" s="26" t="s">
        <v>105</v>
      </c>
      <c r="D45" s="43"/>
      <c r="E45" s="43"/>
      <c r="F45" s="43"/>
      <c r="G45" s="43"/>
      <c r="H45" s="43"/>
      <c r="I45" s="43"/>
      <c r="J45" s="43"/>
      <c r="K45" s="43"/>
      <c r="L45" s="147"/>
      <c r="S45" s="41"/>
      <c r="T45" s="41"/>
      <c r="U45" s="41"/>
      <c r="V45" s="41"/>
      <c r="W45" s="41"/>
      <c r="X45" s="41"/>
      <c r="Y45" s="41"/>
      <c r="Z45" s="41"/>
      <c r="AA45" s="41"/>
      <c r="AB45" s="41"/>
      <c r="AC45" s="41"/>
      <c r="AD45" s="41"/>
      <c r="AE45" s="41"/>
    </row>
    <row r="46" s="2" customFormat="1" ht="6.96" customHeight="1">
      <c r="A46" s="41"/>
      <c r="B46" s="42"/>
      <c r="C46" s="43"/>
      <c r="D46" s="43"/>
      <c r="E46" s="43"/>
      <c r="F46" s="43"/>
      <c r="G46" s="43"/>
      <c r="H46" s="43"/>
      <c r="I46" s="43"/>
      <c r="J46" s="43"/>
      <c r="K46" s="43"/>
      <c r="L46" s="147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</row>
    <row r="47" s="2" customFormat="1" ht="12" customHeight="1">
      <c r="A47" s="41"/>
      <c r="B47" s="42"/>
      <c r="C47" s="35" t="s">
        <v>16</v>
      </c>
      <c r="D47" s="43"/>
      <c r="E47" s="43"/>
      <c r="F47" s="43"/>
      <c r="G47" s="43"/>
      <c r="H47" s="43"/>
      <c r="I47" s="43"/>
      <c r="J47" s="43"/>
      <c r="K47" s="43"/>
      <c r="L47" s="147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</row>
    <row r="48" s="2" customFormat="1" ht="26.25" customHeight="1">
      <c r="A48" s="41"/>
      <c r="B48" s="42"/>
      <c r="C48" s="43"/>
      <c r="D48" s="43"/>
      <c r="E48" s="172" t="str">
        <f>E7</f>
        <v>ZATEPLENÍ FASÁD A STŘECHY TĚLOCVIČNY ZŠ Louny, Přemyslovců 2209</v>
      </c>
      <c r="F48" s="35"/>
      <c r="G48" s="35"/>
      <c r="H48" s="35"/>
      <c r="I48" s="43"/>
      <c r="J48" s="43"/>
      <c r="K48" s="43"/>
      <c r="L48" s="147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</row>
    <row r="49" s="2" customFormat="1" ht="12" customHeight="1">
      <c r="A49" s="41"/>
      <c r="B49" s="42"/>
      <c r="C49" s="35" t="s">
        <v>101</v>
      </c>
      <c r="D49" s="43"/>
      <c r="E49" s="43"/>
      <c r="F49" s="43"/>
      <c r="G49" s="43"/>
      <c r="H49" s="43"/>
      <c r="I49" s="43"/>
      <c r="J49" s="43"/>
      <c r="K49" s="43"/>
      <c r="L49" s="147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</row>
    <row r="50" s="2" customFormat="1" ht="16.5" customHeight="1">
      <c r="A50" s="41"/>
      <c r="B50" s="42"/>
      <c r="C50" s="43"/>
      <c r="D50" s="43"/>
      <c r="E50" s="72" t="str">
        <f>E9</f>
        <v>VRN - VRN</v>
      </c>
      <c r="F50" s="43"/>
      <c r="G50" s="43"/>
      <c r="H50" s="43"/>
      <c r="I50" s="43"/>
      <c r="J50" s="43"/>
      <c r="K50" s="43"/>
      <c r="L50" s="147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</row>
    <row r="51" s="2" customFormat="1" ht="6.96" customHeight="1">
      <c r="A51" s="41"/>
      <c r="B51" s="42"/>
      <c r="C51" s="43"/>
      <c r="D51" s="43"/>
      <c r="E51" s="43"/>
      <c r="F51" s="43"/>
      <c r="G51" s="43"/>
      <c r="H51" s="43"/>
      <c r="I51" s="43"/>
      <c r="J51" s="43"/>
      <c r="K51" s="43"/>
      <c r="L51" s="147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</row>
    <row r="52" s="2" customFormat="1" ht="12" customHeight="1">
      <c r="A52" s="41"/>
      <c r="B52" s="42"/>
      <c r="C52" s="35" t="s">
        <v>21</v>
      </c>
      <c r="D52" s="43"/>
      <c r="E52" s="43"/>
      <c r="F52" s="30" t="str">
        <f>F12</f>
        <v>ZŠ Louny, Přemyslovců 2209</v>
      </c>
      <c r="G52" s="43"/>
      <c r="H52" s="43"/>
      <c r="I52" s="35" t="s">
        <v>23</v>
      </c>
      <c r="J52" s="75" t="str">
        <f>IF(J12="","",J12)</f>
        <v>7. 1. 2025</v>
      </c>
      <c r="K52" s="43"/>
      <c r="L52" s="147"/>
      <c r="S52" s="41"/>
      <c r="T52" s="41"/>
      <c r="U52" s="41"/>
      <c r="V52" s="41"/>
      <c r="W52" s="41"/>
      <c r="X52" s="41"/>
      <c r="Y52" s="41"/>
      <c r="Z52" s="41"/>
      <c r="AA52" s="41"/>
      <c r="AB52" s="41"/>
      <c r="AC52" s="41"/>
      <c r="AD52" s="41"/>
      <c r="AE52" s="41"/>
    </row>
    <row r="53" s="2" customFormat="1" ht="6.96" customHeight="1">
      <c r="A53" s="41"/>
      <c r="B53" s="42"/>
      <c r="C53" s="43"/>
      <c r="D53" s="43"/>
      <c r="E53" s="43"/>
      <c r="F53" s="43"/>
      <c r="G53" s="43"/>
      <c r="H53" s="43"/>
      <c r="I53" s="43"/>
      <c r="J53" s="43"/>
      <c r="K53" s="43"/>
      <c r="L53" s="147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</row>
    <row r="54" s="2" customFormat="1" ht="15.15" customHeight="1">
      <c r="A54" s="41"/>
      <c r="B54" s="42"/>
      <c r="C54" s="35" t="s">
        <v>25</v>
      </c>
      <c r="D54" s="43"/>
      <c r="E54" s="43"/>
      <c r="F54" s="30" t="str">
        <f>E15</f>
        <v>Město Louny</v>
      </c>
      <c r="G54" s="43"/>
      <c r="H54" s="43"/>
      <c r="I54" s="35" t="s">
        <v>31</v>
      </c>
      <c r="J54" s="39" t="str">
        <f>E21</f>
        <v>RYSIK Design, s.r.o.</v>
      </c>
      <c r="K54" s="43"/>
      <c r="L54" s="147"/>
      <c r="S54" s="41"/>
      <c r="T54" s="41"/>
      <c r="U54" s="41"/>
      <c r="V54" s="41"/>
      <c r="W54" s="41"/>
      <c r="X54" s="41"/>
      <c r="Y54" s="41"/>
      <c r="Z54" s="41"/>
      <c r="AA54" s="41"/>
      <c r="AB54" s="41"/>
      <c r="AC54" s="41"/>
      <c r="AD54" s="41"/>
      <c r="AE54" s="41"/>
    </row>
    <row r="55" s="2" customFormat="1" ht="15.15" customHeight="1">
      <c r="A55" s="41"/>
      <c r="B55" s="42"/>
      <c r="C55" s="35" t="s">
        <v>29</v>
      </c>
      <c r="D55" s="43"/>
      <c r="E55" s="43"/>
      <c r="F55" s="30" t="str">
        <f>IF(E18="","",E18)</f>
        <v>Vyplň údaj</v>
      </c>
      <c r="G55" s="43"/>
      <c r="H55" s="43"/>
      <c r="I55" s="35" t="s">
        <v>35</v>
      </c>
      <c r="J55" s="39" t="str">
        <f>E24</f>
        <v xml:space="preserve"> </v>
      </c>
      <c r="K55" s="43"/>
      <c r="L55" s="147"/>
      <c r="S55" s="41"/>
      <c r="T55" s="41"/>
      <c r="U55" s="41"/>
      <c r="V55" s="41"/>
      <c r="W55" s="41"/>
      <c r="X55" s="41"/>
      <c r="Y55" s="41"/>
      <c r="Z55" s="41"/>
      <c r="AA55" s="41"/>
      <c r="AB55" s="41"/>
      <c r="AC55" s="41"/>
      <c r="AD55" s="41"/>
      <c r="AE55" s="41"/>
    </row>
    <row r="56" s="2" customFormat="1" ht="10.32" customHeight="1">
      <c r="A56" s="41"/>
      <c r="B56" s="42"/>
      <c r="C56" s="43"/>
      <c r="D56" s="43"/>
      <c r="E56" s="43"/>
      <c r="F56" s="43"/>
      <c r="G56" s="43"/>
      <c r="H56" s="43"/>
      <c r="I56" s="43"/>
      <c r="J56" s="43"/>
      <c r="K56" s="43"/>
      <c r="L56" s="147"/>
      <c r="S56" s="41"/>
      <c r="T56" s="41"/>
      <c r="U56" s="41"/>
      <c r="V56" s="41"/>
      <c r="W56" s="41"/>
      <c r="X56" s="41"/>
      <c r="Y56" s="41"/>
      <c r="Z56" s="41"/>
      <c r="AA56" s="41"/>
      <c r="AB56" s="41"/>
      <c r="AC56" s="41"/>
      <c r="AD56" s="41"/>
      <c r="AE56" s="41"/>
    </row>
    <row r="57" s="2" customFormat="1" ht="29.28" customHeight="1">
      <c r="A57" s="41"/>
      <c r="B57" s="42"/>
      <c r="C57" s="173" t="s">
        <v>106</v>
      </c>
      <c r="D57" s="174"/>
      <c r="E57" s="174"/>
      <c r="F57" s="174"/>
      <c r="G57" s="174"/>
      <c r="H57" s="174"/>
      <c r="I57" s="174"/>
      <c r="J57" s="175" t="s">
        <v>107</v>
      </c>
      <c r="K57" s="174"/>
      <c r="L57" s="147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</row>
    <row r="58" s="2" customFormat="1" ht="10.32" customHeight="1">
      <c r="A58" s="41"/>
      <c r="B58" s="42"/>
      <c r="C58" s="43"/>
      <c r="D58" s="43"/>
      <c r="E58" s="43"/>
      <c r="F58" s="43"/>
      <c r="G58" s="43"/>
      <c r="H58" s="43"/>
      <c r="I58" s="43"/>
      <c r="J58" s="43"/>
      <c r="K58" s="43"/>
      <c r="L58" s="147"/>
      <c r="S58" s="41"/>
      <c r="T58" s="41"/>
      <c r="U58" s="41"/>
      <c r="V58" s="41"/>
      <c r="W58" s="41"/>
      <c r="X58" s="41"/>
      <c r="Y58" s="41"/>
      <c r="Z58" s="41"/>
      <c r="AA58" s="41"/>
      <c r="AB58" s="41"/>
      <c r="AC58" s="41"/>
      <c r="AD58" s="41"/>
      <c r="AE58" s="41"/>
    </row>
    <row r="59" s="2" customFormat="1" ht="22.8" customHeight="1">
      <c r="A59" s="41"/>
      <c r="B59" s="42"/>
      <c r="C59" s="176" t="s">
        <v>71</v>
      </c>
      <c r="D59" s="43"/>
      <c r="E59" s="43"/>
      <c r="F59" s="43"/>
      <c r="G59" s="43"/>
      <c r="H59" s="43"/>
      <c r="I59" s="43"/>
      <c r="J59" s="105">
        <f>J83</f>
        <v>0</v>
      </c>
      <c r="K59" s="43"/>
      <c r="L59" s="147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U59" s="20" t="s">
        <v>108</v>
      </c>
    </row>
    <row r="60" s="9" customFormat="1" ht="24.96" customHeight="1">
      <c r="A60" s="9"/>
      <c r="B60" s="177"/>
      <c r="C60" s="178"/>
      <c r="D60" s="179" t="s">
        <v>1906</v>
      </c>
      <c r="E60" s="180"/>
      <c r="F60" s="180"/>
      <c r="G60" s="180"/>
      <c r="H60" s="180"/>
      <c r="I60" s="180"/>
      <c r="J60" s="181">
        <f>J84</f>
        <v>0</v>
      </c>
      <c r="K60" s="178"/>
      <c r="L60" s="182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83"/>
      <c r="C61" s="128"/>
      <c r="D61" s="184" t="s">
        <v>1907</v>
      </c>
      <c r="E61" s="185"/>
      <c r="F61" s="185"/>
      <c r="G61" s="185"/>
      <c r="H61" s="185"/>
      <c r="I61" s="185"/>
      <c r="J61" s="186">
        <f>J85</f>
        <v>0</v>
      </c>
      <c r="K61" s="128"/>
      <c r="L61" s="18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83"/>
      <c r="C62" s="128"/>
      <c r="D62" s="184" t="s">
        <v>1908</v>
      </c>
      <c r="E62" s="185"/>
      <c r="F62" s="185"/>
      <c r="G62" s="185"/>
      <c r="H62" s="185"/>
      <c r="I62" s="185"/>
      <c r="J62" s="186">
        <f>J92</f>
        <v>0</v>
      </c>
      <c r="K62" s="128"/>
      <c r="L62" s="18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83"/>
      <c r="C63" s="128"/>
      <c r="D63" s="184" t="s">
        <v>1909</v>
      </c>
      <c r="E63" s="185"/>
      <c r="F63" s="185"/>
      <c r="G63" s="185"/>
      <c r="H63" s="185"/>
      <c r="I63" s="185"/>
      <c r="J63" s="186">
        <f>J96</f>
        <v>0</v>
      </c>
      <c r="K63" s="128"/>
      <c r="L63" s="18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41"/>
      <c r="B64" s="42"/>
      <c r="C64" s="43"/>
      <c r="D64" s="43"/>
      <c r="E64" s="43"/>
      <c r="F64" s="43"/>
      <c r="G64" s="43"/>
      <c r="H64" s="43"/>
      <c r="I64" s="43"/>
      <c r="J64" s="43"/>
      <c r="K64" s="43"/>
      <c r="L64" s="147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</row>
    <row r="65" s="2" customFormat="1" ht="6.96" customHeight="1">
      <c r="A65" s="41"/>
      <c r="B65" s="62"/>
      <c r="C65" s="63"/>
      <c r="D65" s="63"/>
      <c r="E65" s="63"/>
      <c r="F65" s="63"/>
      <c r="G65" s="63"/>
      <c r="H65" s="63"/>
      <c r="I65" s="63"/>
      <c r="J65" s="63"/>
      <c r="K65" s="63"/>
      <c r="L65" s="147"/>
      <c r="S65" s="41"/>
      <c r="T65" s="41"/>
      <c r="U65" s="41"/>
      <c r="V65" s="41"/>
      <c r="W65" s="41"/>
      <c r="X65" s="41"/>
      <c r="Y65" s="41"/>
      <c r="Z65" s="41"/>
      <c r="AA65" s="41"/>
      <c r="AB65" s="41"/>
      <c r="AC65" s="41"/>
      <c r="AD65" s="41"/>
      <c r="AE65" s="41"/>
    </row>
    <row r="69" s="2" customFormat="1" ht="6.96" customHeight="1">
      <c r="A69" s="41"/>
      <c r="B69" s="64"/>
      <c r="C69" s="65"/>
      <c r="D69" s="65"/>
      <c r="E69" s="65"/>
      <c r="F69" s="65"/>
      <c r="G69" s="65"/>
      <c r="H69" s="65"/>
      <c r="I69" s="65"/>
      <c r="J69" s="65"/>
      <c r="K69" s="65"/>
      <c r="L69" s="147"/>
      <c r="S69" s="41"/>
      <c r="T69" s="41"/>
      <c r="U69" s="41"/>
      <c r="V69" s="41"/>
      <c r="W69" s="41"/>
      <c r="X69" s="41"/>
      <c r="Y69" s="41"/>
      <c r="Z69" s="41"/>
      <c r="AA69" s="41"/>
      <c r="AB69" s="41"/>
      <c r="AC69" s="41"/>
      <c r="AD69" s="41"/>
      <c r="AE69" s="41"/>
    </row>
    <row r="70" s="2" customFormat="1" ht="24.96" customHeight="1">
      <c r="A70" s="41"/>
      <c r="B70" s="42"/>
      <c r="C70" s="26" t="s">
        <v>127</v>
      </c>
      <c r="D70" s="43"/>
      <c r="E70" s="43"/>
      <c r="F70" s="43"/>
      <c r="G70" s="43"/>
      <c r="H70" s="43"/>
      <c r="I70" s="43"/>
      <c r="J70" s="43"/>
      <c r="K70" s="43"/>
      <c r="L70" s="147"/>
      <c r="S70" s="41"/>
      <c r="T70" s="41"/>
      <c r="U70" s="41"/>
      <c r="V70" s="41"/>
      <c r="W70" s="41"/>
      <c r="X70" s="41"/>
      <c r="Y70" s="41"/>
      <c r="Z70" s="41"/>
      <c r="AA70" s="41"/>
      <c r="AB70" s="41"/>
      <c r="AC70" s="41"/>
      <c r="AD70" s="41"/>
      <c r="AE70" s="41"/>
    </row>
    <row r="71" s="2" customFormat="1" ht="6.96" customHeight="1">
      <c r="A71" s="41"/>
      <c r="B71" s="42"/>
      <c r="C71" s="43"/>
      <c r="D71" s="43"/>
      <c r="E71" s="43"/>
      <c r="F71" s="43"/>
      <c r="G71" s="43"/>
      <c r="H71" s="43"/>
      <c r="I71" s="43"/>
      <c r="J71" s="43"/>
      <c r="K71" s="43"/>
      <c r="L71" s="147"/>
      <c r="S71" s="41"/>
      <c r="T71" s="41"/>
      <c r="U71" s="41"/>
      <c r="V71" s="41"/>
      <c r="W71" s="41"/>
      <c r="X71" s="41"/>
      <c r="Y71" s="41"/>
      <c r="Z71" s="41"/>
      <c r="AA71" s="41"/>
      <c r="AB71" s="41"/>
      <c r="AC71" s="41"/>
      <c r="AD71" s="41"/>
      <c r="AE71" s="41"/>
    </row>
    <row r="72" s="2" customFormat="1" ht="12" customHeight="1">
      <c r="A72" s="41"/>
      <c r="B72" s="42"/>
      <c r="C72" s="35" t="s">
        <v>16</v>
      </c>
      <c r="D72" s="43"/>
      <c r="E72" s="43"/>
      <c r="F72" s="43"/>
      <c r="G72" s="43"/>
      <c r="H72" s="43"/>
      <c r="I72" s="43"/>
      <c r="J72" s="43"/>
      <c r="K72" s="43"/>
      <c r="L72" s="147"/>
      <c r="S72" s="41"/>
      <c r="T72" s="41"/>
      <c r="U72" s="41"/>
      <c r="V72" s="41"/>
      <c r="W72" s="41"/>
      <c r="X72" s="41"/>
      <c r="Y72" s="41"/>
      <c r="Z72" s="41"/>
      <c r="AA72" s="41"/>
      <c r="AB72" s="41"/>
      <c r="AC72" s="41"/>
      <c r="AD72" s="41"/>
      <c r="AE72" s="41"/>
    </row>
    <row r="73" s="2" customFormat="1" ht="26.25" customHeight="1">
      <c r="A73" s="41"/>
      <c r="B73" s="42"/>
      <c r="C73" s="43"/>
      <c r="D73" s="43"/>
      <c r="E73" s="172" t="str">
        <f>E7</f>
        <v>ZATEPLENÍ FASÁD A STŘECHY TĚLOCVIČNY ZŠ Louny, Přemyslovců 2209</v>
      </c>
      <c r="F73" s="35"/>
      <c r="G73" s="35"/>
      <c r="H73" s="35"/>
      <c r="I73" s="43"/>
      <c r="J73" s="43"/>
      <c r="K73" s="43"/>
      <c r="L73" s="147"/>
      <c r="S73" s="41"/>
      <c r="T73" s="41"/>
      <c r="U73" s="41"/>
      <c r="V73" s="41"/>
      <c r="W73" s="41"/>
      <c r="X73" s="41"/>
      <c r="Y73" s="41"/>
      <c r="Z73" s="41"/>
      <c r="AA73" s="41"/>
      <c r="AB73" s="41"/>
      <c r="AC73" s="41"/>
      <c r="AD73" s="41"/>
      <c r="AE73" s="41"/>
    </row>
    <row r="74" s="2" customFormat="1" ht="12" customHeight="1">
      <c r="A74" s="41"/>
      <c r="B74" s="42"/>
      <c r="C74" s="35" t="s">
        <v>101</v>
      </c>
      <c r="D74" s="43"/>
      <c r="E74" s="43"/>
      <c r="F74" s="43"/>
      <c r="G74" s="43"/>
      <c r="H74" s="43"/>
      <c r="I74" s="43"/>
      <c r="J74" s="43"/>
      <c r="K74" s="43"/>
      <c r="L74" s="147"/>
      <c r="S74" s="41"/>
      <c r="T74" s="41"/>
      <c r="U74" s="41"/>
      <c r="V74" s="41"/>
      <c r="W74" s="41"/>
      <c r="X74" s="41"/>
      <c r="Y74" s="41"/>
      <c r="Z74" s="41"/>
      <c r="AA74" s="41"/>
      <c r="AB74" s="41"/>
      <c r="AC74" s="41"/>
      <c r="AD74" s="41"/>
      <c r="AE74" s="41"/>
    </row>
    <row r="75" s="2" customFormat="1" ht="16.5" customHeight="1">
      <c r="A75" s="41"/>
      <c r="B75" s="42"/>
      <c r="C75" s="43"/>
      <c r="D75" s="43"/>
      <c r="E75" s="72" t="str">
        <f>E9</f>
        <v>VRN - VRN</v>
      </c>
      <c r="F75" s="43"/>
      <c r="G75" s="43"/>
      <c r="H75" s="43"/>
      <c r="I75" s="43"/>
      <c r="J75" s="43"/>
      <c r="K75" s="43"/>
      <c r="L75" s="147"/>
      <c r="S75" s="41"/>
      <c r="T75" s="41"/>
      <c r="U75" s="41"/>
      <c r="V75" s="41"/>
      <c r="W75" s="41"/>
      <c r="X75" s="41"/>
      <c r="Y75" s="41"/>
      <c r="Z75" s="41"/>
      <c r="AA75" s="41"/>
      <c r="AB75" s="41"/>
      <c r="AC75" s="41"/>
      <c r="AD75" s="41"/>
      <c r="AE75" s="41"/>
    </row>
    <row r="76" s="2" customFormat="1" ht="6.96" customHeight="1">
      <c r="A76" s="41"/>
      <c r="B76" s="42"/>
      <c r="C76" s="43"/>
      <c r="D76" s="43"/>
      <c r="E76" s="43"/>
      <c r="F76" s="43"/>
      <c r="G76" s="43"/>
      <c r="H76" s="43"/>
      <c r="I76" s="43"/>
      <c r="J76" s="43"/>
      <c r="K76" s="43"/>
      <c r="L76" s="147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</row>
    <row r="77" s="2" customFormat="1" ht="12" customHeight="1">
      <c r="A77" s="41"/>
      <c r="B77" s="42"/>
      <c r="C77" s="35" t="s">
        <v>21</v>
      </c>
      <c r="D77" s="43"/>
      <c r="E77" s="43"/>
      <c r="F77" s="30" t="str">
        <f>F12</f>
        <v>ZŠ Louny, Přemyslovců 2209</v>
      </c>
      <c r="G77" s="43"/>
      <c r="H77" s="43"/>
      <c r="I77" s="35" t="s">
        <v>23</v>
      </c>
      <c r="J77" s="75" t="str">
        <f>IF(J12="","",J12)</f>
        <v>7. 1. 2025</v>
      </c>
      <c r="K77" s="43"/>
      <c r="L77" s="147"/>
      <c r="S77" s="41"/>
      <c r="T77" s="41"/>
      <c r="U77" s="41"/>
      <c r="V77" s="41"/>
      <c r="W77" s="41"/>
      <c r="X77" s="41"/>
      <c r="Y77" s="41"/>
      <c r="Z77" s="41"/>
      <c r="AA77" s="41"/>
      <c r="AB77" s="41"/>
      <c r="AC77" s="41"/>
      <c r="AD77" s="41"/>
      <c r="AE77" s="41"/>
    </row>
    <row r="78" s="2" customFormat="1" ht="6.96" customHeight="1">
      <c r="A78" s="41"/>
      <c r="B78" s="42"/>
      <c r="C78" s="43"/>
      <c r="D78" s="43"/>
      <c r="E78" s="43"/>
      <c r="F78" s="43"/>
      <c r="G78" s="43"/>
      <c r="H78" s="43"/>
      <c r="I78" s="43"/>
      <c r="J78" s="43"/>
      <c r="K78" s="43"/>
      <c r="L78" s="147"/>
      <c r="S78" s="41"/>
      <c r="T78" s="41"/>
      <c r="U78" s="41"/>
      <c r="V78" s="41"/>
      <c r="W78" s="41"/>
      <c r="X78" s="41"/>
      <c r="Y78" s="41"/>
      <c r="Z78" s="41"/>
      <c r="AA78" s="41"/>
      <c r="AB78" s="41"/>
      <c r="AC78" s="41"/>
      <c r="AD78" s="41"/>
      <c r="AE78" s="41"/>
    </row>
    <row r="79" s="2" customFormat="1" ht="15.15" customHeight="1">
      <c r="A79" s="41"/>
      <c r="B79" s="42"/>
      <c r="C79" s="35" t="s">
        <v>25</v>
      </c>
      <c r="D79" s="43"/>
      <c r="E79" s="43"/>
      <c r="F79" s="30" t="str">
        <f>E15</f>
        <v>Město Louny</v>
      </c>
      <c r="G79" s="43"/>
      <c r="H79" s="43"/>
      <c r="I79" s="35" t="s">
        <v>31</v>
      </c>
      <c r="J79" s="39" t="str">
        <f>E21</f>
        <v>RYSIK Design, s.r.o.</v>
      </c>
      <c r="K79" s="43"/>
      <c r="L79" s="147"/>
      <c r="S79" s="41"/>
      <c r="T79" s="41"/>
      <c r="U79" s="41"/>
      <c r="V79" s="41"/>
      <c r="W79" s="41"/>
      <c r="X79" s="41"/>
      <c r="Y79" s="41"/>
      <c r="Z79" s="41"/>
      <c r="AA79" s="41"/>
      <c r="AB79" s="41"/>
      <c r="AC79" s="41"/>
      <c r="AD79" s="41"/>
      <c r="AE79" s="41"/>
    </row>
    <row r="80" s="2" customFormat="1" ht="15.15" customHeight="1">
      <c r="A80" s="41"/>
      <c r="B80" s="42"/>
      <c r="C80" s="35" t="s">
        <v>29</v>
      </c>
      <c r="D80" s="43"/>
      <c r="E80" s="43"/>
      <c r="F80" s="30" t="str">
        <f>IF(E18="","",E18)</f>
        <v>Vyplň údaj</v>
      </c>
      <c r="G80" s="43"/>
      <c r="H80" s="43"/>
      <c r="I80" s="35" t="s">
        <v>35</v>
      </c>
      <c r="J80" s="39" t="str">
        <f>E24</f>
        <v xml:space="preserve"> </v>
      </c>
      <c r="K80" s="43"/>
      <c r="L80" s="147"/>
      <c r="S80" s="41"/>
      <c r="T80" s="41"/>
      <c r="U80" s="41"/>
      <c r="V80" s="41"/>
      <c r="W80" s="41"/>
      <c r="X80" s="41"/>
      <c r="Y80" s="41"/>
      <c r="Z80" s="41"/>
      <c r="AA80" s="41"/>
      <c r="AB80" s="41"/>
      <c r="AC80" s="41"/>
      <c r="AD80" s="41"/>
      <c r="AE80" s="41"/>
    </row>
    <row r="81" s="2" customFormat="1" ht="10.32" customHeight="1">
      <c r="A81" s="41"/>
      <c r="B81" s="42"/>
      <c r="C81" s="43"/>
      <c r="D81" s="43"/>
      <c r="E81" s="43"/>
      <c r="F81" s="43"/>
      <c r="G81" s="43"/>
      <c r="H81" s="43"/>
      <c r="I81" s="43"/>
      <c r="J81" s="43"/>
      <c r="K81" s="43"/>
      <c r="L81" s="147"/>
      <c r="S81" s="41"/>
      <c r="T81" s="41"/>
      <c r="U81" s="41"/>
      <c r="V81" s="41"/>
      <c r="W81" s="41"/>
      <c r="X81" s="41"/>
      <c r="Y81" s="41"/>
      <c r="Z81" s="41"/>
      <c r="AA81" s="41"/>
      <c r="AB81" s="41"/>
      <c r="AC81" s="41"/>
      <c r="AD81" s="41"/>
      <c r="AE81" s="41"/>
    </row>
    <row r="82" s="11" customFormat="1" ht="29.28" customHeight="1">
      <c r="A82" s="188"/>
      <c r="B82" s="189"/>
      <c r="C82" s="190" t="s">
        <v>128</v>
      </c>
      <c r="D82" s="191" t="s">
        <v>58</v>
      </c>
      <c r="E82" s="191" t="s">
        <v>54</v>
      </c>
      <c r="F82" s="191" t="s">
        <v>55</v>
      </c>
      <c r="G82" s="191" t="s">
        <v>129</v>
      </c>
      <c r="H82" s="191" t="s">
        <v>130</v>
      </c>
      <c r="I82" s="191" t="s">
        <v>131</v>
      </c>
      <c r="J82" s="191" t="s">
        <v>107</v>
      </c>
      <c r="K82" s="192" t="s">
        <v>132</v>
      </c>
      <c r="L82" s="193"/>
      <c r="M82" s="95" t="s">
        <v>19</v>
      </c>
      <c r="N82" s="96" t="s">
        <v>43</v>
      </c>
      <c r="O82" s="96" t="s">
        <v>133</v>
      </c>
      <c r="P82" s="96" t="s">
        <v>134</v>
      </c>
      <c r="Q82" s="96" t="s">
        <v>135</v>
      </c>
      <c r="R82" s="96" t="s">
        <v>136</v>
      </c>
      <c r="S82" s="96" t="s">
        <v>137</v>
      </c>
      <c r="T82" s="97" t="s">
        <v>138</v>
      </c>
      <c r="U82" s="188"/>
      <c r="V82" s="188"/>
      <c r="W82" s="188"/>
      <c r="X82" s="188"/>
      <c r="Y82" s="188"/>
      <c r="Z82" s="188"/>
      <c r="AA82" s="188"/>
      <c r="AB82" s="188"/>
      <c r="AC82" s="188"/>
      <c r="AD82" s="188"/>
      <c r="AE82" s="188"/>
    </row>
    <row r="83" s="2" customFormat="1" ht="22.8" customHeight="1">
      <c r="A83" s="41"/>
      <c r="B83" s="42"/>
      <c r="C83" s="102" t="s">
        <v>139</v>
      </c>
      <c r="D83" s="43"/>
      <c r="E83" s="43"/>
      <c r="F83" s="43"/>
      <c r="G83" s="43"/>
      <c r="H83" s="43"/>
      <c r="I83" s="43"/>
      <c r="J83" s="194">
        <f>BK83</f>
        <v>0</v>
      </c>
      <c r="K83" s="43"/>
      <c r="L83" s="47"/>
      <c r="M83" s="98"/>
      <c r="N83" s="195"/>
      <c r="O83" s="99"/>
      <c r="P83" s="196">
        <f>P84</f>
        <v>0</v>
      </c>
      <c r="Q83" s="99"/>
      <c r="R83" s="196">
        <f>R84</f>
        <v>0</v>
      </c>
      <c r="S83" s="99"/>
      <c r="T83" s="197">
        <f>T84</f>
        <v>0</v>
      </c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T83" s="20" t="s">
        <v>72</v>
      </c>
      <c r="AU83" s="20" t="s">
        <v>108</v>
      </c>
      <c r="BK83" s="198">
        <f>BK84</f>
        <v>0</v>
      </c>
    </row>
    <row r="84" s="12" customFormat="1" ht="25.92" customHeight="1">
      <c r="A84" s="12"/>
      <c r="B84" s="199"/>
      <c r="C84" s="200"/>
      <c r="D84" s="201" t="s">
        <v>72</v>
      </c>
      <c r="E84" s="202" t="s">
        <v>98</v>
      </c>
      <c r="F84" s="202" t="s">
        <v>1910</v>
      </c>
      <c r="G84" s="200"/>
      <c r="H84" s="200"/>
      <c r="I84" s="203"/>
      <c r="J84" s="204">
        <f>BK84</f>
        <v>0</v>
      </c>
      <c r="K84" s="200"/>
      <c r="L84" s="205"/>
      <c r="M84" s="206"/>
      <c r="N84" s="207"/>
      <c r="O84" s="207"/>
      <c r="P84" s="208">
        <f>P85+P92+P96</f>
        <v>0</v>
      </c>
      <c r="Q84" s="207"/>
      <c r="R84" s="208">
        <f>R85+R92+R96</f>
        <v>0</v>
      </c>
      <c r="S84" s="207"/>
      <c r="T84" s="209">
        <f>T85+T92+T96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10" t="s">
        <v>179</v>
      </c>
      <c r="AT84" s="211" t="s">
        <v>72</v>
      </c>
      <c r="AU84" s="211" t="s">
        <v>73</v>
      </c>
      <c r="AY84" s="210" t="s">
        <v>142</v>
      </c>
      <c r="BK84" s="212">
        <f>BK85+BK92+BK96</f>
        <v>0</v>
      </c>
    </row>
    <row r="85" s="12" customFormat="1" ht="22.8" customHeight="1">
      <c r="A85" s="12"/>
      <c r="B85" s="199"/>
      <c r="C85" s="200"/>
      <c r="D85" s="201" t="s">
        <v>72</v>
      </c>
      <c r="E85" s="213" t="s">
        <v>1911</v>
      </c>
      <c r="F85" s="213" t="s">
        <v>1912</v>
      </c>
      <c r="G85" s="200"/>
      <c r="H85" s="200"/>
      <c r="I85" s="203"/>
      <c r="J85" s="214">
        <f>BK85</f>
        <v>0</v>
      </c>
      <c r="K85" s="200"/>
      <c r="L85" s="205"/>
      <c r="M85" s="206"/>
      <c r="N85" s="207"/>
      <c r="O85" s="207"/>
      <c r="P85" s="208">
        <f>SUM(P86:P91)</f>
        <v>0</v>
      </c>
      <c r="Q85" s="207"/>
      <c r="R85" s="208">
        <f>SUM(R86:R91)</f>
        <v>0</v>
      </c>
      <c r="S85" s="207"/>
      <c r="T85" s="209">
        <f>SUM(T86:T91)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10" t="s">
        <v>179</v>
      </c>
      <c r="AT85" s="211" t="s">
        <v>72</v>
      </c>
      <c r="AU85" s="211" t="s">
        <v>77</v>
      </c>
      <c r="AY85" s="210" t="s">
        <v>142</v>
      </c>
      <c r="BK85" s="212">
        <f>SUM(BK86:BK91)</f>
        <v>0</v>
      </c>
    </row>
    <row r="86" s="2" customFormat="1" ht="16.5" customHeight="1">
      <c r="A86" s="41"/>
      <c r="B86" s="42"/>
      <c r="C86" s="215" t="s">
        <v>77</v>
      </c>
      <c r="D86" s="215" t="s">
        <v>144</v>
      </c>
      <c r="E86" s="216" t="s">
        <v>1913</v>
      </c>
      <c r="F86" s="217" t="s">
        <v>1914</v>
      </c>
      <c r="G86" s="218" t="s">
        <v>716</v>
      </c>
      <c r="H86" s="219">
        <v>1</v>
      </c>
      <c r="I86" s="220"/>
      <c r="J86" s="221">
        <f>ROUND(I86*H86,2)</f>
        <v>0</v>
      </c>
      <c r="K86" s="217" t="s">
        <v>148</v>
      </c>
      <c r="L86" s="47"/>
      <c r="M86" s="222" t="s">
        <v>19</v>
      </c>
      <c r="N86" s="223" t="s">
        <v>44</v>
      </c>
      <c r="O86" s="87"/>
      <c r="P86" s="224">
        <f>O86*H86</f>
        <v>0</v>
      </c>
      <c r="Q86" s="224">
        <v>0</v>
      </c>
      <c r="R86" s="224">
        <f>Q86*H86</f>
        <v>0</v>
      </c>
      <c r="S86" s="224">
        <v>0</v>
      </c>
      <c r="T86" s="225">
        <f>S86*H86</f>
        <v>0</v>
      </c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R86" s="226" t="s">
        <v>1915</v>
      </c>
      <c r="AT86" s="226" t="s">
        <v>144</v>
      </c>
      <c r="AU86" s="226" t="s">
        <v>81</v>
      </c>
      <c r="AY86" s="20" t="s">
        <v>142</v>
      </c>
      <c r="BE86" s="227">
        <f>IF(N86="základní",J86,0)</f>
        <v>0</v>
      </c>
      <c r="BF86" s="227">
        <f>IF(N86="snížená",J86,0)</f>
        <v>0</v>
      </c>
      <c r="BG86" s="227">
        <f>IF(N86="zákl. přenesená",J86,0)</f>
        <v>0</v>
      </c>
      <c r="BH86" s="227">
        <f>IF(N86="sníž. přenesená",J86,0)</f>
        <v>0</v>
      </c>
      <c r="BI86" s="227">
        <f>IF(N86="nulová",J86,0)</f>
        <v>0</v>
      </c>
      <c r="BJ86" s="20" t="s">
        <v>77</v>
      </c>
      <c r="BK86" s="227">
        <f>ROUND(I86*H86,2)</f>
        <v>0</v>
      </c>
      <c r="BL86" s="20" t="s">
        <v>1915</v>
      </c>
      <c r="BM86" s="226" t="s">
        <v>1916</v>
      </c>
    </row>
    <row r="87" s="2" customFormat="1">
      <c r="A87" s="41"/>
      <c r="B87" s="42"/>
      <c r="C87" s="43"/>
      <c r="D87" s="228" t="s">
        <v>151</v>
      </c>
      <c r="E87" s="43"/>
      <c r="F87" s="229" t="s">
        <v>1914</v>
      </c>
      <c r="G87" s="43"/>
      <c r="H87" s="43"/>
      <c r="I87" s="230"/>
      <c r="J87" s="43"/>
      <c r="K87" s="43"/>
      <c r="L87" s="47"/>
      <c r="M87" s="231"/>
      <c r="N87" s="232"/>
      <c r="O87" s="87"/>
      <c r="P87" s="87"/>
      <c r="Q87" s="87"/>
      <c r="R87" s="87"/>
      <c r="S87" s="87"/>
      <c r="T87" s="88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T87" s="20" t="s">
        <v>151</v>
      </c>
      <c r="AU87" s="20" t="s">
        <v>81</v>
      </c>
    </row>
    <row r="88" s="2" customFormat="1">
      <c r="A88" s="41"/>
      <c r="B88" s="42"/>
      <c r="C88" s="43"/>
      <c r="D88" s="233" t="s">
        <v>153</v>
      </c>
      <c r="E88" s="43"/>
      <c r="F88" s="234" t="s">
        <v>1917</v>
      </c>
      <c r="G88" s="43"/>
      <c r="H88" s="43"/>
      <c r="I88" s="230"/>
      <c r="J88" s="43"/>
      <c r="K88" s="43"/>
      <c r="L88" s="47"/>
      <c r="M88" s="231"/>
      <c r="N88" s="232"/>
      <c r="O88" s="87"/>
      <c r="P88" s="87"/>
      <c r="Q88" s="87"/>
      <c r="R88" s="87"/>
      <c r="S88" s="87"/>
      <c r="T88" s="88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T88" s="20" t="s">
        <v>153</v>
      </c>
      <c r="AU88" s="20" t="s">
        <v>81</v>
      </c>
    </row>
    <row r="89" s="2" customFormat="1" ht="16.5" customHeight="1">
      <c r="A89" s="41"/>
      <c r="B89" s="42"/>
      <c r="C89" s="215" t="s">
        <v>81</v>
      </c>
      <c r="D89" s="215" t="s">
        <v>144</v>
      </c>
      <c r="E89" s="216" t="s">
        <v>1918</v>
      </c>
      <c r="F89" s="217" t="s">
        <v>1919</v>
      </c>
      <c r="G89" s="218" t="s">
        <v>716</v>
      </c>
      <c r="H89" s="219">
        <v>1</v>
      </c>
      <c r="I89" s="220"/>
      <c r="J89" s="221">
        <f>ROUND(I89*H89,2)</f>
        <v>0</v>
      </c>
      <c r="K89" s="217" t="s">
        <v>148</v>
      </c>
      <c r="L89" s="47"/>
      <c r="M89" s="222" t="s">
        <v>19</v>
      </c>
      <c r="N89" s="223" t="s">
        <v>44</v>
      </c>
      <c r="O89" s="87"/>
      <c r="P89" s="224">
        <f>O89*H89</f>
        <v>0</v>
      </c>
      <c r="Q89" s="224">
        <v>0</v>
      </c>
      <c r="R89" s="224">
        <f>Q89*H89</f>
        <v>0</v>
      </c>
      <c r="S89" s="224">
        <v>0</v>
      </c>
      <c r="T89" s="225">
        <f>S89*H89</f>
        <v>0</v>
      </c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R89" s="226" t="s">
        <v>1915</v>
      </c>
      <c r="AT89" s="226" t="s">
        <v>144</v>
      </c>
      <c r="AU89" s="226" t="s">
        <v>81</v>
      </c>
      <c r="AY89" s="20" t="s">
        <v>142</v>
      </c>
      <c r="BE89" s="227">
        <f>IF(N89="základní",J89,0)</f>
        <v>0</v>
      </c>
      <c r="BF89" s="227">
        <f>IF(N89="snížená",J89,0)</f>
        <v>0</v>
      </c>
      <c r="BG89" s="227">
        <f>IF(N89="zákl. přenesená",J89,0)</f>
        <v>0</v>
      </c>
      <c r="BH89" s="227">
        <f>IF(N89="sníž. přenesená",J89,0)</f>
        <v>0</v>
      </c>
      <c r="BI89" s="227">
        <f>IF(N89="nulová",J89,0)</f>
        <v>0</v>
      </c>
      <c r="BJ89" s="20" t="s">
        <v>77</v>
      </c>
      <c r="BK89" s="227">
        <f>ROUND(I89*H89,2)</f>
        <v>0</v>
      </c>
      <c r="BL89" s="20" t="s">
        <v>1915</v>
      </c>
      <c r="BM89" s="226" t="s">
        <v>1920</v>
      </c>
    </row>
    <row r="90" s="2" customFormat="1">
      <c r="A90" s="41"/>
      <c r="B90" s="42"/>
      <c r="C90" s="43"/>
      <c r="D90" s="228" t="s">
        <v>151</v>
      </c>
      <c r="E90" s="43"/>
      <c r="F90" s="229" t="s">
        <v>1919</v>
      </c>
      <c r="G90" s="43"/>
      <c r="H90" s="43"/>
      <c r="I90" s="230"/>
      <c r="J90" s="43"/>
      <c r="K90" s="43"/>
      <c r="L90" s="47"/>
      <c r="M90" s="231"/>
      <c r="N90" s="232"/>
      <c r="O90" s="87"/>
      <c r="P90" s="87"/>
      <c r="Q90" s="87"/>
      <c r="R90" s="87"/>
      <c r="S90" s="87"/>
      <c r="T90" s="88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T90" s="20" t="s">
        <v>151</v>
      </c>
      <c r="AU90" s="20" t="s">
        <v>81</v>
      </c>
    </row>
    <row r="91" s="2" customFormat="1">
      <c r="A91" s="41"/>
      <c r="B91" s="42"/>
      <c r="C91" s="43"/>
      <c r="D91" s="233" t="s">
        <v>153</v>
      </c>
      <c r="E91" s="43"/>
      <c r="F91" s="234" t="s">
        <v>1921</v>
      </c>
      <c r="G91" s="43"/>
      <c r="H91" s="43"/>
      <c r="I91" s="230"/>
      <c r="J91" s="43"/>
      <c r="K91" s="43"/>
      <c r="L91" s="47"/>
      <c r="M91" s="231"/>
      <c r="N91" s="232"/>
      <c r="O91" s="87"/>
      <c r="P91" s="87"/>
      <c r="Q91" s="87"/>
      <c r="R91" s="87"/>
      <c r="S91" s="87"/>
      <c r="T91" s="88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T91" s="20" t="s">
        <v>153</v>
      </c>
      <c r="AU91" s="20" t="s">
        <v>81</v>
      </c>
    </row>
    <row r="92" s="12" customFormat="1" ht="22.8" customHeight="1">
      <c r="A92" s="12"/>
      <c r="B92" s="199"/>
      <c r="C92" s="200"/>
      <c r="D92" s="201" t="s">
        <v>72</v>
      </c>
      <c r="E92" s="213" t="s">
        <v>1922</v>
      </c>
      <c r="F92" s="213" t="s">
        <v>1923</v>
      </c>
      <c r="G92" s="200"/>
      <c r="H92" s="200"/>
      <c r="I92" s="203"/>
      <c r="J92" s="214">
        <f>BK92</f>
        <v>0</v>
      </c>
      <c r="K92" s="200"/>
      <c r="L92" s="205"/>
      <c r="M92" s="206"/>
      <c r="N92" s="207"/>
      <c r="O92" s="207"/>
      <c r="P92" s="208">
        <f>SUM(P93:P95)</f>
        <v>0</v>
      </c>
      <c r="Q92" s="207"/>
      <c r="R92" s="208">
        <f>SUM(R93:R95)</f>
        <v>0</v>
      </c>
      <c r="S92" s="207"/>
      <c r="T92" s="209">
        <f>SUM(T93:T95)</f>
        <v>0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10" t="s">
        <v>179</v>
      </c>
      <c r="AT92" s="211" t="s">
        <v>72</v>
      </c>
      <c r="AU92" s="211" t="s">
        <v>77</v>
      </c>
      <c r="AY92" s="210" t="s">
        <v>142</v>
      </c>
      <c r="BK92" s="212">
        <f>SUM(BK93:BK95)</f>
        <v>0</v>
      </c>
    </row>
    <row r="93" s="2" customFormat="1" ht="16.5" customHeight="1">
      <c r="A93" s="41"/>
      <c r="B93" s="42"/>
      <c r="C93" s="215" t="s">
        <v>160</v>
      </c>
      <c r="D93" s="215" t="s">
        <v>144</v>
      </c>
      <c r="E93" s="216" t="s">
        <v>1924</v>
      </c>
      <c r="F93" s="217" t="s">
        <v>1923</v>
      </c>
      <c r="G93" s="218" t="s">
        <v>716</v>
      </c>
      <c r="H93" s="219">
        <v>1</v>
      </c>
      <c r="I93" s="220"/>
      <c r="J93" s="221">
        <f>ROUND(I93*H93,2)</f>
        <v>0</v>
      </c>
      <c r="K93" s="217" t="s">
        <v>148</v>
      </c>
      <c r="L93" s="47"/>
      <c r="M93" s="222" t="s">
        <v>19</v>
      </c>
      <c r="N93" s="223" t="s">
        <v>44</v>
      </c>
      <c r="O93" s="87"/>
      <c r="P93" s="224">
        <f>O93*H93</f>
        <v>0</v>
      </c>
      <c r="Q93" s="224">
        <v>0</v>
      </c>
      <c r="R93" s="224">
        <f>Q93*H93</f>
        <v>0</v>
      </c>
      <c r="S93" s="224">
        <v>0</v>
      </c>
      <c r="T93" s="225">
        <f>S93*H93</f>
        <v>0</v>
      </c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R93" s="226" t="s">
        <v>1915</v>
      </c>
      <c r="AT93" s="226" t="s">
        <v>144</v>
      </c>
      <c r="AU93" s="226" t="s">
        <v>81</v>
      </c>
      <c r="AY93" s="20" t="s">
        <v>142</v>
      </c>
      <c r="BE93" s="227">
        <f>IF(N93="základní",J93,0)</f>
        <v>0</v>
      </c>
      <c r="BF93" s="227">
        <f>IF(N93="snížená",J93,0)</f>
        <v>0</v>
      </c>
      <c r="BG93" s="227">
        <f>IF(N93="zákl. přenesená",J93,0)</f>
        <v>0</v>
      </c>
      <c r="BH93" s="227">
        <f>IF(N93="sníž. přenesená",J93,0)</f>
        <v>0</v>
      </c>
      <c r="BI93" s="227">
        <f>IF(N93="nulová",J93,0)</f>
        <v>0</v>
      </c>
      <c r="BJ93" s="20" t="s">
        <v>77</v>
      </c>
      <c r="BK93" s="227">
        <f>ROUND(I93*H93,2)</f>
        <v>0</v>
      </c>
      <c r="BL93" s="20" t="s">
        <v>1915</v>
      </c>
      <c r="BM93" s="226" t="s">
        <v>1925</v>
      </c>
    </row>
    <row r="94" s="2" customFormat="1">
      <c r="A94" s="41"/>
      <c r="B94" s="42"/>
      <c r="C94" s="43"/>
      <c r="D94" s="228" t="s">
        <v>151</v>
      </c>
      <c r="E94" s="43"/>
      <c r="F94" s="229" t="s">
        <v>1923</v>
      </c>
      <c r="G94" s="43"/>
      <c r="H94" s="43"/>
      <c r="I94" s="230"/>
      <c r="J94" s="43"/>
      <c r="K94" s="43"/>
      <c r="L94" s="47"/>
      <c r="M94" s="231"/>
      <c r="N94" s="232"/>
      <c r="O94" s="87"/>
      <c r="P94" s="87"/>
      <c r="Q94" s="87"/>
      <c r="R94" s="87"/>
      <c r="S94" s="87"/>
      <c r="T94" s="88"/>
      <c r="U94" s="41"/>
      <c r="V94" s="41"/>
      <c r="W94" s="41"/>
      <c r="X94" s="41"/>
      <c r="Y94" s="41"/>
      <c r="Z94" s="41"/>
      <c r="AA94" s="41"/>
      <c r="AB94" s="41"/>
      <c r="AC94" s="41"/>
      <c r="AD94" s="41"/>
      <c r="AE94" s="41"/>
      <c r="AT94" s="20" t="s">
        <v>151</v>
      </c>
      <c r="AU94" s="20" t="s">
        <v>81</v>
      </c>
    </row>
    <row r="95" s="2" customFormat="1">
      <c r="A95" s="41"/>
      <c r="B95" s="42"/>
      <c r="C95" s="43"/>
      <c r="D95" s="233" t="s">
        <v>153</v>
      </c>
      <c r="E95" s="43"/>
      <c r="F95" s="234" t="s">
        <v>1926</v>
      </c>
      <c r="G95" s="43"/>
      <c r="H95" s="43"/>
      <c r="I95" s="230"/>
      <c r="J95" s="43"/>
      <c r="K95" s="43"/>
      <c r="L95" s="47"/>
      <c r="M95" s="231"/>
      <c r="N95" s="232"/>
      <c r="O95" s="87"/>
      <c r="P95" s="87"/>
      <c r="Q95" s="87"/>
      <c r="R95" s="87"/>
      <c r="S95" s="87"/>
      <c r="T95" s="88"/>
      <c r="U95" s="41"/>
      <c r="V95" s="41"/>
      <c r="W95" s="41"/>
      <c r="X95" s="41"/>
      <c r="Y95" s="41"/>
      <c r="Z95" s="41"/>
      <c r="AA95" s="41"/>
      <c r="AB95" s="41"/>
      <c r="AC95" s="41"/>
      <c r="AD95" s="41"/>
      <c r="AE95" s="41"/>
      <c r="AT95" s="20" t="s">
        <v>153</v>
      </c>
      <c r="AU95" s="20" t="s">
        <v>81</v>
      </c>
    </row>
    <row r="96" s="12" customFormat="1" ht="22.8" customHeight="1">
      <c r="A96" s="12"/>
      <c r="B96" s="199"/>
      <c r="C96" s="200"/>
      <c r="D96" s="201" t="s">
        <v>72</v>
      </c>
      <c r="E96" s="213" t="s">
        <v>1927</v>
      </c>
      <c r="F96" s="213" t="s">
        <v>1928</v>
      </c>
      <c r="G96" s="200"/>
      <c r="H96" s="200"/>
      <c r="I96" s="203"/>
      <c r="J96" s="214">
        <f>BK96</f>
        <v>0</v>
      </c>
      <c r="K96" s="200"/>
      <c r="L96" s="205"/>
      <c r="M96" s="206"/>
      <c r="N96" s="207"/>
      <c r="O96" s="207"/>
      <c r="P96" s="208">
        <f>SUM(P97:P102)</f>
        <v>0</v>
      </c>
      <c r="Q96" s="207"/>
      <c r="R96" s="208">
        <f>SUM(R97:R102)</f>
        <v>0</v>
      </c>
      <c r="S96" s="207"/>
      <c r="T96" s="209">
        <f>SUM(T97:T102)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10" t="s">
        <v>179</v>
      </c>
      <c r="AT96" s="211" t="s">
        <v>72</v>
      </c>
      <c r="AU96" s="211" t="s">
        <v>77</v>
      </c>
      <c r="AY96" s="210" t="s">
        <v>142</v>
      </c>
      <c r="BK96" s="212">
        <f>SUM(BK97:BK102)</f>
        <v>0</v>
      </c>
    </row>
    <row r="97" s="2" customFormat="1" ht="16.5" customHeight="1">
      <c r="A97" s="41"/>
      <c r="B97" s="42"/>
      <c r="C97" s="215" t="s">
        <v>149</v>
      </c>
      <c r="D97" s="215" t="s">
        <v>144</v>
      </c>
      <c r="E97" s="216" t="s">
        <v>1929</v>
      </c>
      <c r="F97" s="217" t="s">
        <v>1930</v>
      </c>
      <c r="G97" s="218" t="s">
        <v>716</v>
      </c>
      <c r="H97" s="219">
        <v>1</v>
      </c>
      <c r="I97" s="220"/>
      <c r="J97" s="221">
        <f>ROUND(I97*H97,2)</f>
        <v>0</v>
      </c>
      <c r="K97" s="217" t="s">
        <v>148</v>
      </c>
      <c r="L97" s="47"/>
      <c r="M97" s="222" t="s">
        <v>19</v>
      </c>
      <c r="N97" s="223" t="s">
        <v>44</v>
      </c>
      <c r="O97" s="87"/>
      <c r="P97" s="224">
        <f>O97*H97</f>
        <v>0</v>
      </c>
      <c r="Q97" s="224">
        <v>0</v>
      </c>
      <c r="R97" s="224">
        <f>Q97*H97</f>
        <v>0</v>
      </c>
      <c r="S97" s="224">
        <v>0</v>
      </c>
      <c r="T97" s="225">
        <f>S97*H97</f>
        <v>0</v>
      </c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R97" s="226" t="s">
        <v>1915</v>
      </c>
      <c r="AT97" s="226" t="s">
        <v>144</v>
      </c>
      <c r="AU97" s="226" t="s">
        <v>81</v>
      </c>
      <c r="AY97" s="20" t="s">
        <v>142</v>
      </c>
      <c r="BE97" s="227">
        <f>IF(N97="základní",J97,0)</f>
        <v>0</v>
      </c>
      <c r="BF97" s="227">
        <f>IF(N97="snížená",J97,0)</f>
        <v>0</v>
      </c>
      <c r="BG97" s="227">
        <f>IF(N97="zákl. přenesená",J97,0)</f>
        <v>0</v>
      </c>
      <c r="BH97" s="227">
        <f>IF(N97="sníž. přenesená",J97,0)</f>
        <v>0</v>
      </c>
      <c r="BI97" s="227">
        <f>IF(N97="nulová",J97,0)</f>
        <v>0</v>
      </c>
      <c r="BJ97" s="20" t="s">
        <v>77</v>
      </c>
      <c r="BK97" s="227">
        <f>ROUND(I97*H97,2)</f>
        <v>0</v>
      </c>
      <c r="BL97" s="20" t="s">
        <v>1915</v>
      </c>
      <c r="BM97" s="226" t="s">
        <v>1931</v>
      </c>
    </row>
    <row r="98" s="2" customFormat="1">
      <c r="A98" s="41"/>
      <c r="B98" s="42"/>
      <c r="C98" s="43"/>
      <c r="D98" s="228" t="s">
        <v>151</v>
      </c>
      <c r="E98" s="43"/>
      <c r="F98" s="229" t="s">
        <v>1930</v>
      </c>
      <c r="G98" s="43"/>
      <c r="H98" s="43"/>
      <c r="I98" s="230"/>
      <c r="J98" s="43"/>
      <c r="K98" s="43"/>
      <c r="L98" s="47"/>
      <c r="M98" s="231"/>
      <c r="N98" s="232"/>
      <c r="O98" s="87"/>
      <c r="P98" s="87"/>
      <c r="Q98" s="87"/>
      <c r="R98" s="87"/>
      <c r="S98" s="87"/>
      <c r="T98" s="88"/>
      <c r="U98" s="41"/>
      <c r="V98" s="41"/>
      <c r="W98" s="41"/>
      <c r="X98" s="41"/>
      <c r="Y98" s="41"/>
      <c r="Z98" s="41"/>
      <c r="AA98" s="41"/>
      <c r="AB98" s="41"/>
      <c r="AC98" s="41"/>
      <c r="AD98" s="41"/>
      <c r="AE98" s="41"/>
      <c r="AT98" s="20" t="s">
        <v>151</v>
      </c>
      <c r="AU98" s="20" t="s">
        <v>81</v>
      </c>
    </row>
    <row r="99" s="2" customFormat="1">
      <c r="A99" s="41"/>
      <c r="B99" s="42"/>
      <c r="C99" s="43"/>
      <c r="D99" s="233" t="s">
        <v>153</v>
      </c>
      <c r="E99" s="43"/>
      <c r="F99" s="234" t="s">
        <v>1932</v>
      </c>
      <c r="G99" s="43"/>
      <c r="H99" s="43"/>
      <c r="I99" s="230"/>
      <c r="J99" s="43"/>
      <c r="K99" s="43"/>
      <c r="L99" s="47"/>
      <c r="M99" s="231"/>
      <c r="N99" s="232"/>
      <c r="O99" s="87"/>
      <c r="P99" s="87"/>
      <c r="Q99" s="87"/>
      <c r="R99" s="87"/>
      <c r="S99" s="87"/>
      <c r="T99" s="88"/>
      <c r="U99" s="41"/>
      <c r="V99" s="41"/>
      <c r="W99" s="41"/>
      <c r="X99" s="41"/>
      <c r="Y99" s="41"/>
      <c r="Z99" s="41"/>
      <c r="AA99" s="41"/>
      <c r="AB99" s="41"/>
      <c r="AC99" s="41"/>
      <c r="AD99" s="41"/>
      <c r="AE99" s="41"/>
      <c r="AT99" s="20" t="s">
        <v>153</v>
      </c>
      <c r="AU99" s="20" t="s">
        <v>81</v>
      </c>
    </row>
    <row r="100" s="2" customFormat="1" ht="16.5" customHeight="1">
      <c r="A100" s="41"/>
      <c r="B100" s="42"/>
      <c r="C100" s="215" t="s">
        <v>179</v>
      </c>
      <c r="D100" s="215" t="s">
        <v>144</v>
      </c>
      <c r="E100" s="216" t="s">
        <v>1933</v>
      </c>
      <c r="F100" s="217" t="s">
        <v>1934</v>
      </c>
      <c r="G100" s="218" t="s">
        <v>641</v>
      </c>
      <c r="H100" s="219">
        <v>1</v>
      </c>
      <c r="I100" s="220"/>
      <c r="J100" s="221">
        <f>ROUND(I100*H100,2)</f>
        <v>0</v>
      </c>
      <c r="K100" s="217" t="s">
        <v>148</v>
      </c>
      <c r="L100" s="47"/>
      <c r="M100" s="222" t="s">
        <v>19</v>
      </c>
      <c r="N100" s="223" t="s">
        <v>44</v>
      </c>
      <c r="O100" s="87"/>
      <c r="P100" s="224">
        <f>O100*H100</f>
        <v>0</v>
      </c>
      <c r="Q100" s="224">
        <v>0</v>
      </c>
      <c r="R100" s="224">
        <f>Q100*H100</f>
        <v>0</v>
      </c>
      <c r="S100" s="224">
        <v>0</v>
      </c>
      <c r="T100" s="225">
        <f>S100*H100</f>
        <v>0</v>
      </c>
      <c r="U100" s="41"/>
      <c r="V100" s="41"/>
      <c r="W100" s="41"/>
      <c r="X100" s="41"/>
      <c r="Y100" s="41"/>
      <c r="Z100" s="41"/>
      <c r="AA100" s="41"/>
      <c r="AB100" s="41"/>
      <c r="AC100" s="41"/>
      <c r="AD100" s="41"/>
      <c r="AE100" s="41"/>
      <c r="AR100" s="226" t="s">
        <v>1915</v>
      </c>
      <c r="AT100" s="226" t="s">
        <v>144</v>
      </c>
      <c r="AU100" s="226" t="s">
        <v>81</v>
      </c>
      <c r="AY100" s="20" t="s">
        <v>142</v>
      </c>
      <c r="BE100" s="227">
        <f>IF(N100="základní",J100,0)</f>
        <v>0</v>
      </c>
      <c r="BF100" s="227">
        <f>IF(N100="snížená",J100,0)</f>
        <v>0</v>
      </c>
      <c r="BG100" s="227">
        <f>IF(N100="zákl. přenesená",J100,0)</f>
        <v>0</v>
      </c>
      <c r="BH100" s="227">
        <f>IF(N100="sníž. přenesená",J100,0)</f>
        <v>0</v>
      </c>
      <c r="BI100" s="227">
        <f>IF(N100="nulová",J100,0)</f>
        <v>0</v>
      </c>
      <c r="BJ100" s="20" t="s">
        <v>77</v>
      </c>
      <c r="BK100" s="227">
        <f>ROUND(I100*H100,2)</f>
        <v>0</v>
      </c>
      <c r="BL100" s="20" t="s">
        <v>1915</v>
      </c>
      <c r="BM100" s="226" t="s">
        <v>1935</v>
      </c>
    </row>
    <row r="101" s="2" customFormat="1">
      <c r="A101" s="41"/>
      <c r="B101" s="42"/>
      <c r="C101" s="43"/>
      <c r="D101" s="228" t="s">
        <v>151</v>
      </c>
      <c r="E101" s="43"/>
      <c r="F101" s="229" t="s">
        <v>1934</v>
      </c>
      <c r="G101" s="43"/>
      <c r="H101" s="43"/>
      <c r="I101" s="230"/>
      <c r="J101" s="43"/>
      <c r="K101" s="43"/>
      <c r="L101" s="47"/>
      <c r="M101" s="231"/>
      <c r="N101" s="232"/>
      <c r="O101" s="87"/>
      <c r="P101" s="87"/>
      <c r="Q101" s="87"/>
      <c r="R101" s="87"/>
      <c r="S101" s="87"/>
      <c r="T101" s="88"/>
      <c r="U101" s="41"/>
      <c r="V101" s="41"/>
      <c r="W101" s="41"/>
      <c r="X101" s="41"/>
      <c r="Y101" s="41"/>
      <c r="Z101" s="41"/>
      <c r="AA101" s="41"/>
      <c r="AB101" s="41"/>
      <c r="AC101" s="41"/>
      <c r="AD101" s="41"/>
      <c r="AE101" s="41"/>
      <c r="AT101" s="20" t="s">
        <v>151</v>
      </c>
      <c r="AU101" s="20" t="s">
        <v>81</v>
      </c>
    </row>
    <row r="102" s="2" customFormat="1">
      <c r="A102" s="41"/>
      <c r="B102" s="42"/>
      <c r="C102" s="43"/>
      <c r="D102" s="233" t="s">
        <v>153</v>
      </c>
      <c r="E102" s="43"/>
      <c r="F102" s="234" t="s">
        <v>1936</v>
      </c>
      <c r="G102" s="43"/>
      <c r="H102" s="43"/>
      <c r="I102" s="230"/>
      <c r="J102" s="43"/>
      <c r="K102" s="43"/>
      <c r="L102" s="47"/>
      <c r="M102" s="290"/>
      <c r="N102" s="291"/>
      <c r="O102" s="292"/>
      <c r="P102" s="292"/>
      <c r="Q102" s="292"/>
      <c r="R102" s="292"/>
      <c r="S102" s="292"/>
      <c r="T102" s="293"/>
      <c r="U102" s="41"/>
      <c r="V102" s="41"/>
      <c r="W102" s="41"/>
      <c r="X102" s="41"/>
      <c r="Y102" s="41"/>
      <c r="Z102" s="41"/>
      <c r="AA102" s="41"/>
      <c r="AB102" s="41"/>
      <c r="AC102" s="41"/>
      <c r="AD102" s="41"/>
      <c r="AE102" s="41"/>
      <c r="AT102" s="20" t="s">
        <v>153</v>
      </c>
      <c r="AU102" s="20" t="s">
        <v>81</v>
      </c>
    </row>
    <row r="103" s="2" customFormat="1" ht="6.96" customHeight="1">
      <c r="A103" s="41"/>
      <c r="B103" s="62"/>
      <c r="C103" s="63"/>
      <c r="D103" s="63"/>
      <c r="E103" s="63"/>
      <c r="F103" s="63"/>
      <c r="G103" s="63"/>
      <c r="H103" s="63"/>
      <c r="I103" s="63"/>
      <c r="J103" s="63"/>
      <c r="K103" s="63"/>
      <c r="L103" s="47"/>
      <c r="M103" s="41"/>
      <c r="O103" s="41"/>
      <c r="P103" s="41"/>
      <c r="Q103" s="41"/>
      <c r="R103" s="41"/>
      <c r="S103" s="41"/>
      <c r="T103" s="41"/>
      <c r="U103" s="41"/>
      <c r="V103" s="41"/>
      <c r="W103" s="41"/>
      <c r="X103" s="41"/>
      <c r="Y103" s="41"/>
      <c r="Z103" s="41"/>
      <c r="AA103" s="41"/>
      <c r="AB103" s="41"/>
      <c r="AC103" s="41"/>
      <c r="AD103" s="41"/>
      <c r="AE103" s="41"/>
    </row>
  </sheetData>
  <sheetProtection sheet="1" autoFilter="0" formatColumns="0" formatRows="0" objects="1" scenarios="1" spinCount="100000" saltValue="CpFPPpIFz9arYjS4pH9eFel/KLcvIFqNO7QMwEt+ZJp/z0buFSQCOXof+b+iwjEUNoW79yK7ito8Kx/luAVYEw==" hashValue="ENAeX2OeycUGCJr27bs4z7IJ8qEsWdG8EJQFYudW4kghOs7CUQWYxI6aa883t24Rb5uBpazIu5khFok9AQXXww==" algorithmName="SHA-512" password="CB6D"/>
  <autoFilter ref="C82:K10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hyperlinks>
    <hyperlink ref="F88" r:id="rId1" display="https://podminky.urs.cz/item/CS_URS_2025_01/012164000"/>
    <hyperlink ref="F91" r:id="rId2" display="https://podminky.urs.cz/item/CS_URS_2025_01/013254000"/>
    <hyperlink ref="F95" r:id="rId3" display="https://podminky.urs.cz/item/CS_URS_2025_01/030001000"/>
    <hyperlink ref="F99" r:id="rId4" display="https://podminky.urs.cz/item/CS_URS_2025_01/041414000"/>
    <hyperlink ref="F102" r:id="rId5" display="https://podminky.urs.cz/item/CS_URS_2025_01/043154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43"/>
  </sheetViews>
  <cols>
    <col min="1" max="1" width="8.332031" style="297" customWidth="1"/>
    <col min="2" max="2" width="1.667969" style="297" customWidth="1"/>
    <col min="3" max="4" width="5" style="297" customWidth="1"/>
    <col min="5" max="5" width="11.66016" style="297" customWidth="1"/>
    <col min="6" max="6" width="9.160156" style="297" customWidth="1"/>
    <col min="7" max="7" width="5" style="297" customWidth="1"/>
    <col min="8" max="8" width="77.83203" style="297" customWidth="1"/>
    <col min="9" max="10" width="20" style="297" customWidth="1"/>
    <col min="11" max="11" width="1.667969" style="297" customWidth="1"/>
  </cols>
  <sheetData>
    <row r="1" s="1" customFormat="1" ht="37.5" customHeight="1"/>
    <row r="2" s="1" customFormat="1" ht="7.5" customHeight="1">
      <c r="B2" s="298"/>
      <c r="C2" s="299"/>
      <c r="D2" s="299"/>
      <c r="E2" s="299"/>
      <c r="F2" s="299"/>
      <c r="G2" s="299"/>
      <c r="H2" s="299"/>
      <c r="I2" s="299"/>
      <c r="J2" s="299"/>
      <c r="K2" s="300"/>
    </row>
    <row r="3" s="17" customFormat="1" ht="45" customHeight="1">
      <c r="B3" s="301"/>
      <c r="C3" s="302" t="s">
        <v>1937</v>
      </c>
      <c r="D3" s="302"/>
      <c r="E3" s="302"/>
      <c r="F3" s="302"/>
      <c r="G3" s="302"/>
      <c r="H3" s="302"/>
      <c r="I3" s="302"/>
      <c r="J3" s="302"/>
      <c r="K3" s="303"/>
    </row>
    <row r="4" s="1" customFormat="1" ht="25.5" customHeight="1">
      <c r="B4" s="304"/>
      <c r="C4" s="305" t="s">
        <v>1938</v>
      </c>
      <c r="D4" s="305"/>
      <c r="E4" s="305"/>
      <c r="F4" s="305"/>
      <c r="G4" s="305"/>
      <c r="H4" s="305"/>
      <c r="I4" s="305"/>
      <c r="J4" s="305"/>
      <c r="K4" s="306"/>
    </row>
    <row r="5" s="1" customFormat="1" ht="5.25" customHeight="1">
      <c r="B5" s="304"/>
      <c r="C5" s="307"/>
      <c r="D5" s="307"/>
      <c r="E5" s="307"/>
      <c r="F5" s="307"/>
      <c r="G5" s="307"/>
      <c r="H5" s="307"/>
      <c r="I5" s="307"/>
      <c r="J5" s="307"/>
      <c r="K5" s="306"/>
    </row>
    <row r="6" s="1" customFormat="1" ht="15" customHeight="1">
      <c r="B6" s="304"/>
      <c r="C6" s="308" t="s">
        <v>1939</v>
      </c>
      <c r="D6" s="308"/>
      <c r="E6" s="308"/>
      <c r="F6" s="308"/>
      <c r="G6" s="308"/>
      <c r="H6" s="308"/>
      <c r="I6" s="308"/>
      <c r="J6" s="308"/>
      <c r="K6" s="306"/>
    </row>
    <row r="7" s="1" customFormat="1" ht="15" customHeight="1">
      <c r="B7" s="309"/>
      <c r="C7" s="308" t="s">
        <v>1940</v>
      </c>
      <c r="D7" s="308"/>
      <c r="E7" s="308"/>
      <c r="F7" s="308"/>
      <c r="G7" s="308"/>
      <c r="H7" s="308"/>
      <c r="I7" s="308"/>
      <c r="J7" s="308"/>
      <c r="K7" s="306"/>
    </row>
    <row r="8" s="1" customFormat="1" ht="12.75" customHeight="1">
      <c r="B8" s="309"/>
      <c r="C8" s="308"/>
      <c r="D8" s="308"/>
      <c r="E8" s="308"/>
      <c r="F8" s="308"/>
      <c r="G8" s="308"/>
      <c r="H8" s="308"/>
      <c r="I8" s="308"/>
      <c r="J8" s="308"/>
      <c r="K8" s="306"/>
    </row>
    <row r="9" s="1" customFormat="1" ht="15" customHeight="1">
      <c r="B9" s="309"/>
      <c r="C9" s="308" t="s">
        <v>1941</v>
      </c>
      <c r="D9" s="308"/>
      <c r="E9" s="308"/>
      <c r="F9" s="308"/>
      <c r="G9" s="308"/>
      <c r="H9" s="308"/>
      <c r="I9" s="308"/>
      <c r="J9" s="308"/>
      <c r="K9" s="306"/>
    </row>
    <row r="10" s="1" customFormat="1" ht="15" customHeight="1">
      <c r="B10" s="309"/>
      <c r="C10" s="308"/>
      <c r="D10" s="308" t="s">
        <v>1942</v>
      </c>
      <c r="E10" s="308"/>
      <c r="F10" s="308"/>
      <c r="G10" s="308"/>
      <c r="H10" s="308"/>
      <c r="I10" s="308"/>
      <c r="J10" s="308"/>
      <c r="K10" s="306"/>
    </row>
    <row r="11" s="1" customFormat="1" ht="15" customHeight="1">
      <c r="B11" s="309"/>
      <c r="C11" s="310"/>
      <c r="D11" s="308" t="s">
        <v>1943</v>
      </c>
      <c r="E11" s="308"/>
      <c r="F11" s="308"/>
      <c r="G11" s="308"/>
      <c r="H11" s="308"/>
      <c r="I11" s="308"/>
      <c r="J11" s="308"/>
      <c r="K11" s="306"/>
    </row>
    <row r="12" s="1" customFormat="1" ht="15" customHeight="1">
      <c r="B12" s="309"/>
      <c r="C12" s="310"/>
      <c r="D12" s="308"/>
      <c r="E12" s="308"/>
      <c r="F12" s="308"/>
      <c r="G12" s="308"/>
      <c r="H12" s="308"/>
      <c r="I12" s="308"/>
      <c r="J12" s="308"/>
      <c r="K12" s="306"/>
    </row>
    <row r="13" s="1" customFormat="1" ht="15" customHeight="1">
      <c r="B13" s="309"/>
      <c r="C13" s="310"/>
      <c r="D13" s="311" t="s">
        <v>1944</v>
      </c>
      <c r="E13" s="308"/>
      <c r="F13" s="308"/>
      <c r="G13" s="308"/>
      <c r="H13" s="308"/>
      <c r="I13" s="308"/>
      <c r="J13" s="308"/>
      <c r="K13" s="306"/>
    </row>
    <row r="14" s="1" customFormat="1" ht="12.75" customHeight="1">
      <c r="B14" s="309"/>
      <c r="C14" s="310"/>
      <c r="D14" s="310"/>
      <c r="E14" s="310"/>
      <c r="F14" s="310"/>
      <c r="G14" s="310"/>
      <c r="H14" s="310"/>
      <c r="I14" s="310"/>
      <c r="J14" s="310"/>
      <c r="K14" s="306"/>
    </row>
    <row r="15" s="1" customFormat="1" ht="15" customHeight="1">
      <c r="B15" s="309"/>
      <c r="C15" s="310"/>
      <c r="D15" s="308" t="s">
        <v>1945</v>
      </c>
      <c r="E15" s="308"/>
      <c r="F15" s="308"/>
      <c r="G15" s="308"/>
      <c r="H15" s="308"/>
      <c r="I15" s="308"/>
      <c r="J15" s="308"/>
      <c r="K15" s="306"/>
    </row>
    <row r="16" s="1" customFormat="1" ht="15" customHeight="1">
      <c r="B16" s="309"/>
      <c r="C16" s="310"/>
      <c r="D16" s="308" t="s">
        <v>1946</v>
      </c>
      <c r="E16" s="308"/>
      <c r="F16" s="308"/>
      <c r="G16" s="308"/>
      <c r="H16" s="308"/>
      <c r="I16" s="308"/>
      <c r="J16" s="308"/>
      <c r="K16" s="306"/>
    </row>
    <row r="17" s="1" customFormat="1" ht="15" customHeight="1">
      <c r="B17" s="309"/>
      <c r="C17" s="310"/>
      <c r="D17" s="308" t="s">
        <v>1947</v>
      </c>
      <c r="E17" s="308"/>
      <c r="F17" s="308"/>
      <c r="G17" s="308"/>
      <c r="H17" s="308"/>
      <c r="I17" s="308"/>
      <c r="J17" s="308"/>
      <c r="K17" s="306"/>
    </row>
    <row r="18" s="1" customFormat="1" ht="15" customHeight="1">
      <c r="B18" s="309"/>
      <c r="C18" s="310"/>
      <c r="D18" s="310"/>
      <c r="E18" s="312" t="s">
        <v>79</v>
      </c>
      <c r="F18" s="308" t="s">
        <v>1948</v>
      </c>
      <c r="G18" s="308"/>
      <c r="H18" s="308"/>
      <c r="I18" s="308"/>
      <c r="J18" s="308"/>
      <c r="K18" s="306"/>
    </row>
    <row r="19" s="1" customFormat="1" ht="15" customHeight="1">
      <c r="B19" s="309"/>
      <c r="C19" s="310"/>
      <c r="D19" s="310"/>
      <c r="E19" s="312" t="s">
        <v>1949</v>
      </c>
      <c r="F19" s="308" t="s">
        <v>1950</v>
      </c>
      <c r="G19" s="308"/>
      <c r="H19" s="308"/>
      <c r="I19" s="308"/>
      <c r="J19" s="308"/>
      <c r="K19" s="306"/>
    </row>
    <row r="20" s="1" customFormat="1" ht="15" customHeight="1">
      <c r="B20" s="309"/>
      <c r="C20" s="310"/>
      <c r="D20" s="310"/>
      <c r="E20" s="312" t="s">
        <v>1951</v>
      </c>
      <c r="F20" s="308" t="s">
        <v>1952</v>
      </c>
      <c r="G20" s="308"/>
      <c r="H20" s="308"/>
      <c r="I20" s="308"/>
      <c r="J20" s="308"/>
      <c r="K20" s="306"/>
    </row>
    <row r="21" s="1" customFormat="1" ht="15" customHeight="1">
      <c r="B21" s="309"/>
      <c r="C21" s="310"/>
      <c r="D21" s="310"/>
      <c r="E21" s="312" t="s">
        <v>1953</v>
      </c>
      <c r="F21" s="308" t="s">
        <v>1954</v>
      </c>
      <c r="G21" s="308"/>
      <c r="H21" s="308"/>
      <c r="I21" s="308"/>
      <c r="J21" s="308"/>
      <c r="K21" s="306"/>
    </row>
    <row r="22" s="1" customFormat="1" ht="15" customHeight="1">
      <c r="B22" s="309"/>
      <c r="C22" s="310"/>
      <c r="D22" s="310"/>
      <c r="E22" s="312" t="s">
        <v>1955</v>
      </c>
      <c r="F22" s="308" t="s">
        <v>1956</v>
      </c>
      <c r="G22" s="308"/>
      <c r="H22" s="308"/>
      <c r="I22" s="308"/>
      <c r="J22" s="308"/>
      <c r="K22" s="306"/>
    </row>
    <row r="23" s="1" customFormat="1" ht="15" customHeight="1">
      <c r="B23" s="309"/>
      <c r="C23" s="310"/>
      <c r="D23" s="310"/>
      <c r="E23" s="312" t="s">
        <v>85</v>
      </c>
      <c r="F23" s="308" t="s">
        <v>1957</v>
      </c>
      <c r="G23" s="308"/>
      <c r="H23" s="308"/>
      <c r="I23" s="308"/>
      <c r="J23" s="308"/>
      <c r="K23" s="306"/>
    </row>
    <row r="24" s="1" customFormat="1" ht="12.75" customHeight="1">
      <c r="B24" s="309"/>
      <c r="C24" s="310"/>
      <c r="D24" s="310"/>
      <c r="E24" s="310"/>
      <c r="F24" s="310"/>
      <c r="G24" s="310"/>
      <c r="H24" s="310"/>
      <c r="I24" s="310"/>
      <c r="J24" s="310"/>
      <c r="K24" s="306"/>
    </row>
    <row r="25" s="1" customFormat="1" ht="15" customHeight="1">
      <c r="B25" s="309"/>
      <c r="C25" s="308" t="s">
        <v>1958</v>
      </c>
      <c r="D25" s="308"/>
      <c r="E25" s="308"/>
      <c r="F25" s="308"/>
      <c r="G25" s="308"/>
      <c r="H25" s="308"/>
      <c r="I25" s="308"/>
      <c r="J25" s="308"/>
      <c r="K25" s="306"/>
    </row>
    <row r="26" s="1" customFormat="1" ht="15" customHeight="1">
      <c r="B26" s="309"/>
      <c r="C26" s="308" t="s">
        <v>1959</v>
      </c>
      <c r="D26" s="308"/>
      <c r="E26" s="308"/>
      <c r="F26" s="308"/>
      <c r="G26" s="308"/>
      <c r="H26" s="308"/>
      <c r="I26" s="308"/>
      <c r="J26" s="308"/>
      <c r="K26" s="306"/>
    </row>
    <row r="27" s="1" customFormat="1" ht="15" customHeight="1">
      <c r="B27" s="309"/>
      <c r="C27" s="308"/>
      <c r="D27" s="308" t="s">
        <v>1960</v>
      </c>
      <c r="E27" s="308"/>
      <c r="F27" s="308"/>
      <c r="G27" s="308"/>
      <c r="H27" s="308"/>
      <c r="I27" s="308"/>
      <c r="J27" s="308"/>
      <c r="K27" s="306"/>
    </row>
    <row r="28" s="1" customFormat="1" ht="15" customHeight="1">
      <c r="B28" s="309"/>
      <c r="C28" s="310"/>
      <c r="D28" s="308" t="s">
        <v>1961</v>
      </c>
      <c r="E28" s="308"/>
      <c r="F28" s="308"/>
      <c r="G28" s="308"/>
      <c r="H28" s="308"/>
      <c r="I28" s="308"/>
      <c r="J28" s="308"/>
      <c r="K28" s="306"/>
    </row>
    <row r="29" s="1" customFormat="1" ht="12.75" customHeight="1">
      <c r="B29" s="309"/>
      <c r="C29" s="310"/>
      <c r="D29" s="310"/>
      <c r="E29" s="310"/>
      <c r="F29" s="310"/>
      <c r="G29" s="310"/>
      <c r="H29" s="310"/>
      <c r="I29" s="310"/>
      <c r="J29" s="310"/>
      <c r="K29" s="306"/>
    </row>
    <row r="30" s="1" customFormat="1" ht="15" customHeight="1">
      <c r="B30" s="309"/>
      <c r="C30" s="310"/>
      <c r="D30" s="308" t="s">
        <v>1962</v>
      </c>
      <c r="E30" s="308"/>
      <c r="F30" s="308"/>
      <c r="G30" s="308"/>
      <c r="H30" s="308"/>
      <c r="I30" s="308"/>
      <c r="J30" s="308"/>
      <c r="K30" s="306"/>
    </row>
    <row r="31" s="1" customFormat="1" ht="15" customHeight="1">
      <c r="B31" s="309"/>
      <c r="C31" s="310"/>
      <c r="D31" s="308" t="s">
        <v>1963</v>
      </c>
      <c r="E31" s="308"/>
      <c r="F31" s="308"/>
      <c r="G31" s="308"/>
      <c r="H31" s="308"/>
      <c r="I31" s="308"/>
      <c r="J31" s="308"/>
      <c r="K31" s="306"/>
    </row>
    <row r="32" s="1" customFormat="1" ht="12.75" customHeight="1">
      <c r="B32" s="309"/>
      <c r="C32" s="310"/>
      <c r="D32" s="310"/>
      <c r="E32" s="310"/>
      <c r="F32" s="310"/>
      <c r="G32" s="310"/>
      <c r="H32" s="310"/>
      <c r="I32" s="310"/>
      <c r="J32" s="310"/>
      <c r="K32" s="306"/>
    </row>
    <row r="33" s="1" customFormat="1" ht="15" customHeight="1">
      <c r="B33" s="309"/>
      <c r="C33" s="310"/>
      <c r="D33" s="308" t="s">
        <v>1964</v>
      </c>
      <c r="E33" s="308"/>
      <c r="F33" s="308"/>
      <c r="G33" s="308"/>
      <c r="H33" s="308"/>
      <c r="I33" s="308"/>
      <c r="J33" s="308"/>
      <c r="K33" s="306"/>
    </row>
    <row r="34" s="1" customFormat="1" ht="15" customHeight="1">
      <c r="B34" s="309"/>
      <c r="C34" s="310"/>
      <c r="D34" s="308" t="s">
        <v>1965</v>
      </c>
      <c r="E34" s="308"/>
      <c r="F34" s="308"/>
      <c r="G34" s="308"/>
      <c r="H34" s="308"/>
      <c r="I34" s="308"/>
      <c r="J34" s="308"/>
      <c r="K34" s="306"/>
    </row>
    <row r="35" s="1" customFormat="1" ht="15" customHeight="1">
      <c r="B35" s="309"/>
      <c r="C35" s="310"/>
      <c r="D35" s="308" t="s">
        <v>1966</v>
      </c>
      <c r="E35" s="308"/>
      <c r="F35" s="308"/>
      <c r="G35" s="308"/>
      <c r="H35" s="308"/>
      <c r="I35" s="308"/>
      <c r="J35" s="308"/>
      <c r="K35" s="306"/>
    </row>
    <row r="36" s="1" customFormat="1" ht="15" customHeight="1">
      <c r="B36" s="309"/>
      <c r="C36" s="310"/>
      <c r="D36" s="308"/>
      <c r="E36" s="311" t="s">
        <v>128</v>
      </c>
      <c r="F36" s="308"/>
      <c r="G36" s="308" t="s">
        <v>1967</v>
      </c>
      <c r="H36" s="308"/>
      <c r="I36" s="308"/>
      <c r="J36" s="308"/>
      <c r="K36" s="306"/>
    </row>
    <row r="37" s="1" customFormat="1" ht="30.75" customHeight="1">
      <c r="B37" s="309"/>
      <c r="C37" s="310"/>
      <c r="D37" s="308"/>
      <c r="E37" s="311" t="s">
        <v>1968</v>
      </c>
      <c r="F37" s="308"/>
      <c r="G37" s="308" t="s">
        <v>1969</v>
      </c>
      <c r="H37" s="308"/>
      <c r="I37" s="308"/>
      <c r="J37" s="308"/>
      <c r="K37" s="306"/>
    </row>
    <row r="38" s="1" customFormat="1" ht="15" customHeight="1">
      <c r="B38" s="309"/>
      <c r="C38" s="310"/>
      <c r="D38" s="308"/>
      <c r="E38" s="311" t="s">
        <v>54</v>
      </c>
      <c r="F38" s="308"/>
      <c r="G38" s="308" t="s">
        <v>1970</v>
      </c>
      <c r="H38" s="308"/>
      <c r="I38" s="308"/>
      <c r="J38" s="308"/>
      <c r="K38" s="306"/>
    </row>
    <row r="39" s="1" customFormat="1" ht="15" customHeight="1">
      <c r="B39" s="309"/>
      <c r="C39" s="310"/>
      <c r="D39" s="308"/>
      <c r="E39" s="311" t="s">
        <v>55</v>
      </c>
      <c r="F39" s="308"/>
      <c r="G39" s="308" t="s">
        <v>1971</v>
      </c>
      <c r="H39" s="308"/>
      <c r="I39" s="308"/>
      <c r="J39" s="308"/>
      <c r="K39" s="306"/>
    </row>
    <row r="40" s="1" customFormat="1" ht="15" customHeight="1">
      <c r="B40" s="309"/>
      <c r="C40" s="310"/>
      <c r="D40" s="308"/>
      <c r="E40" s="311" t="s">
        <v>129</v>
      </c>
      <c r="F40" s="308"/>
      <c r="G40" s="308" t="s">
        <v>1972</v>
      </c>
      <c r="H40" s="308"/>
      <c r="I40" s="308"/>
      <c r="J40" s="308"/>
      <c r="K40" s="306"/>
    </row>
    <row r="41" s="1" customFormat="1" ht="15" customHeight="1">
      <c r="B41" s="309"/>
      <c r="C41" s="310"/>
      <c r="D41" s="308"/>
      <c r="E41" s="311" t="s">
        <v>130</v>
      </c>
      <c r="F41" s="308"/>
      <c r="G41" s="308" t="s">
        <v>1973</v>
      </c>
      <c r="H41" s="308"/>
      <c r="I41" s="308"/>
      <c r="J41" s="308"/>
      <c r="K41" s="306"/>
    </row>
    <row r="42" s="1" customFormat="1" ht="15" customHeight="1">
      <c r="B42" s="309"/>
      <c r="C42" s="310"/>
      <c r="D42" s="308"/>
      <c r="E42" s="311" t="s">
        <v>1974</v>
      </c>
      <c r="F42" s="308"/>
      <c r="G42" s="308" t="s">
        <v>1975</v>
      </c>
      <c r="H42" s="308"/>
      <c r="I42" s="308"/>
      <c r="J42" s="308"/>
      <c r="K42" s="306"/>
    </row>
    <row r="43" s="1" customFormat="1" ht="15" customHeight="1">
      <c r="B43" s="309"/>
      <c r="C43" s="310"/>
      <c r="D43" s="308"/>
      <c r="E43" s="311"/>
      <c r="F43" s="308"/>
      <c r="G43" s="308" t="s">
        <v>1976</v>
      </c>
      <c r="H43" s="308"/>
      <c r="I43" s="308"/>
      <c r="J43" s="308"/>
      <c r="K43" s="306"/>
    </row>
    <row r="44" s="1" customFormat="1" ht="15" customHeight="1">
      <c r="B44" s="309"/>
      <c r="C44" s="310"/>
      <c r="D44" s="308"/>
      <c r="E44" s="311" t="s">
        <v>1977</v>
      </c>
      <c r="F44" s="308"/>
      <c r="G44" s="308" t="s">
        <v>1978</v>
      </c>
      <c r="H44" s="308"/>
      <c r="I44" s="308"/>
      <c r="J44" s="308"/>
      <c r="K44" s="306"/>
    </row>
    <row r="45" s="1" customFormat="1" ht="15" customHeight="1">
      <c r="B45" s="309"/>
      <c r="C45" s="310"/>
      <c r="D45" s="308"/>
      <c r="E45" s="311" t="s">
        <v>132</v>
      </c>
      <c r="F45" s="308"/>
      <c r="G45" s="308" t="s">
        <v>1979</v>
      </c>
      <c r="H45" s="308"/>
      <c r="I45" s="308"/>
      <c r="J45" s="308"/>
      <c r="K45" s="306"/>
    </row>
    <row r="46" s="1" customFormat="1" ht="12.75" customHeight="1">
      <c r="B46" s="309"/>
      <c r="C46" s="310"/>
      <c r="D46" s="308"/>
      <c r="E46" s="308"/>
      <c r="F46" s="308"/>
      <c r="G46" s="308"/>
      <c r="H46" s="308"/>
      <c r="I46" s="308"/>
      <c r="J46" s="308"/>
      <c r="K46" s="306"/>
    </row>
    <row r="47" s="1" customFormat="1" ht="15" customHeight="1">
      <c r="B47" s="309"/>
      <c r="C47" s="310"/>
      <c r="D47" s="308" t="s">
        <v>1980</v>
      </c>
      <c r="E47" s="308"/>
      <c r="F47" s="308"/>
      <c r="G47" s="308"/>
      <c r="H47" s="308"/>
      <c r="I47" s="308"/>
      <c r="J47" s="308"/>
      <c r="K47" s="306"/>
    </row>
    <row r="48" s="1" customFormat="1" ht="15" customHeight="1">
      <c r="B48" s="309"/>
      <c r="C48" s="310"/>
      <c r="D48" s="310"/>
      <c r="E48" s="308" t="s">
        <v>1981</v>
      </c>
      <c r="F48" s="308"/>
      <c r="G48" s="308"/>
      <c r="H48" s="308"/>
      <c r="I48" s="308"/>
      <c r="J48" s="308"/>
      <c r="K48" s="306"/>
    </row>
    <row r="49" s="1" customFormat="1" ht="15" customHeight="1">
      <c r="B49" s="309"/>
      <c r="C49" s="310"/>
      <c r="D49" s="310"/>
      <c r="E49" s="308" t="s">
        <v>1982</v>
      </c>
      <c r="F49" s="308"/>
      <c r="G49" s="308"/>
      <c r="H49" s="308"/>
      <c r="I49" s="308"/>
      <c r="J49" s="308"/>
      <c r="K49" s="306"/>
    </row>
    <row r="50" s="1" customFormat="1" ht="15" customHeight="1">
      <c r="B50" s="309"/>
      <c r="C50" s="310"/>
      <c r="D50" s="310"/>
      <c r="E50" s="308" t="s">
        <v>1983</v>
      </c>
      <c r="F50" s="308"/>
      <c r="G50" s="308"/>
      <c r="H50" s="308"/>
      <c r="I50" s="308"/>
      <c r="J50" s="308"/>
      <c r="K50" s="306"/>
    </row>
    <row r="51" s="1" customFormat="1" ht="15" customHeight="1">
      <c r="B51" s="309"/>
      <c r="C51" s="310"/>
      <c r="D51" s="308" t="s">
        <v>1984</v>
      </c>
      <c r="E51" s="308"/>
      <c r="F51" s="308"/>
      <c r="G51" s="308"/>
      <c r="H51" s="308"/>
      <c r="I51" s="308"/>
      <c r="J51" s="308"/>
      <c r="K51" s="306"/>
    </row>
    <row r="52" s="1" customFormat="1" ht="25.5" customHeight="1">
      <c r="B52" s="304"/>
      <c r="C52" s="305" t="s">
        <v>1985</v>
      </c>
      <c r="D52" s="305"/>
      <c r="E52" s="305"/>
      <c r="F52" s="305"/>
      <c r="G52" s="305"/>
      <c r="H52" s="305"/>
      <c r="I52" s="305"/>
      <c r="J52" s="305"/>
      <c r="K52" s="306"/>
    </row>
    <row r="53" s="1" customFormat="1" ht="5.25" customHeight="1">
      <c r="B53" s="304"/>
      <c r="C53" s="307"/>
      <c r="D53" s="307"/>
      <c r="E53" s="307"/>
      <c r="F53" s="307"/>
      <c r="G53" s="307"/>
      <c r="H53" s="307"/>
      <c r="I53" s="307"/>
      <c r="J53" s="307"/>
      <c r="K53" s="306"/>
    </row>
    <row r="54" s="1" customFormat="1" ht="15" customHeight="1">
      <c r="B54" s="304"/>
      <c r="C54" s="308" t="s">
        <v>1986</v>
      </c>
      <c r="D54" s="308"/>
      <c r="E54" s="308"/>
      <c r="F54" s="308"/>
      <c r="G54" s="308"/>
      <c r="H54" s="308"/>
      <c r="I54" s="308"/>
      <c r="J54" s="308"/>
      <c r="K54" s="306"/>
    </row>
    <row r="55" s="1" customFormat="1" ht="15" customHeight="1">
      <c r="B55" s="304"/>
      <c r="C55" s="308" t="s">
        <v>1987</v>
      </c>
      <c r="D55" s="308"/>
      <c r="E55" s="308"/>
      <c r="F55" s="308"/>
      <c r="G55" s="308"/>
      <c r="H55" s="308"/>
      <c r="I55" s="308"/>
      <c r="J55" s="308"/>
      <c r="K55" s="306"/>
    </row>
    <row r="56" s="1" customFormat="1" ht="12.75" customHeight="1">
      <c r="B56" s="304"/>
      <c r="C56" s="308"/>
      <c r="D56" s="308"/>
      <c r="E56" s="308"/>
      <c r="F56" s="308"/>
      <c r="G56" s="308"/>
      <c r="H56" s="308"/>
      <c r="I56" s="308"/>
      <c r="J56" s="308"/>
      <c r="K56" s="306"/>
    </row>
    <row r="57" s="1" customFormat="1" ht="15" customHeight="1">
      <c r="B57" s="304"/>
      <c r="C57" s="308" t="s">
        <v>1988</v>
      </c>
      <c r="D57" s="308"/>
      <c r="E57" s="308"/>
      <c r="F57" s="308"/>
      <c r="G57" s="308"/>
      <c r="H57" s="308"/>
      <c r="I57" s="308"/>
      <c r="J57" s="308"/>
      <c r="K57" s="306"/>
    </row>
    <row r="58" s="1" customFormat="1" ht="15" customHeight="1">
      <c r="B58" s="304"/>
      <c r="C58" s="310"/>
      <c r="D58" s="308" t="s">
        <v>1989</v>
      </c>
      <c r="E58" s="308"/>
      <c r="F58" s="308"/>
      <c r="G58" s="308"/>
      <c r="H58" s="308"/>
      <c r="I58" s="308"/>
      <c r="J58" s="308"/>
      <c r="K58" s="306"/>
    </row>
    <row r="59" s="1" customFormat="1" ht="15" customHeight="1">
      <c r="B59" s="304"/>
      <c r="C59" s="310"/>
      <c r="D59" s="308" t="s">
        <v>1990</v>
      </c>
      <c r="E59" s="308"/>
      <c r="F59" s="308"/>
      <c r="G59" s="308"/>
      <c r="H59" s="308"/>
      <c r="I59" s="308"/>
      <c r="J59" s="308"/>
      <c r="K59" s="306"/>
    </row>
    <row r="60" s="1" customFormat="1" ht="15" customHeight="1">
      <c r="B60" s="304"/>
      <c r="C60" s="310"/>
      <c r="D60" s="308" t="s">
        <v>1991</v>
      </c>
      <c r="E60" s="308"/>
      <c r="F60" s="308"/>
      <c r="G60" s="308"/>
      <c r="H60" s="308"/>
      <c r="I60" s="308"/>
      <c r="J60" s="308"/>
      <c r="K60" s="306"/>
    </row>
    <row r="61" s="1" customFormat="1" ht="15" customHeight="1">
      <c r="B61" s="304"/>
      <c r="C61" s="310"/>
      <c r="D61" s="308" t="s">
        <v>1992</v>
      </c>
      <c r="E61" s="308"/>
      <c r="F61" s="308"/>
      <c r="G61" s="308"/>
      <c r="H61" s="308"/>
      <c r="I61" s="308"/>
      <c r="J61" s="308"/>
      <c r="K61" s="306"/>
    </row>
    <row r="62" s="1" customFormat="1" ht="15" customHeight="1">
      <c r="B62" s="304"/>
      <c r="C62" s="310"/>
      <c r="D62" s="313" t="s">
        <v>1993</v>
      </c>
      <c r="E62" s="313"/>
      <c r="F62" s="313"/>
      <c r="G62" s="313"/>
      <c r="H62" s="313"/>
      <c r="I62" s="313"/>
      <c r="J62" s="313"/>
      <c r="K62" s="306"/>
    </row>
    <row r="63" s="1" customFormat="1" ht="15" customHeight="1">
      <c r="B63" s="304"/>
      <c r="C63" s="310"/>
      <c r="D63" s="308" t="s">
        <v>1994</v>
      </c>
      <c r="E63" s="308"/>
      <c r="F63" s="308"/>
      <c r="G63" s="308"/>
      <c r="H63" s="308"/>
      <c r="I63" s="308"/>
      <c r="J63" s="308"/>
      <c r="K63" s="306"/>
    </row>
    <row r="64" s="1" customFormat="1" ht="12.75" customHeight="1">
      <c r="B64" s="304"/>
      <c r="C64" s="310"/>
      <c r="D64" s="310"/>
      <c r="E64" s="314"/>
      <c r="F64" s="310"/>
      <c r="G64" s="310"/>
      <c r="H64" s="310"/>
      <c r="I64" s="310"/>
      <c r="J64" s="310"/>
      <c r="K64" s="306"/>
    </row>
    <row r="65" s="1" customFormat="1" ht="15" customHeight="1">
      <c r="B65" s="304"/>
      <c r="C65" s="310"/>
      <c r="D65" s="308" t="s">
        <v>1995</v>
      </c>
      <c r="E65" s="308"/>
      <c r="F65" s="308"/>
      <c r="G65" s="308"/>
      <c r="H65" s="308"/>
      <c r="I65" s="308"/>
      <c r="J65" s="308"/>
      <c r="K65" s="306"/>
    </row>
    <row r="66" s="1" customFormat="1" ht="15" customHeight="1">
      <c r="B66" s="304"/>
      <c r="C66" s="310"/>
      <c r="D66" s="313" t="s">
        <v>1996</v>
      </c>
      <c r="E66" s="313"/>
      <c r="F66" s="313"/>
      <c r="G66" s="313"/>
      <c r="H66" s="313"/>
      <c r="I66" s="313"/>
      <c r="J66" s="313"/>
      <c r="K66" s="306"/>
    </row>
    <row r="67" s="1" customFormat="1" ht="15" customHeight="1">
      <c r="B67" s="304"/>
      <c r="C67" s="310"/>
      <c r="D67" s="308" t="s">
        <v>1997</v>
      </c>
      <c r="E67" s="308"/>
      <c r="F67" s="308"/>
      <c r="G67" s="308"/>
      <c r="H67" s="308"/>
      <c r="I67" s="308"/>
      <c r="J67" s="308"/>
      <c r="K67" s="306"/>
    </row>
    <row r="68" s="1" customFormat="1" ht="15" customHeight="1">
      <c r="B68" s="304"/>
      <c r="C68" s="310"/>
      <c r="D68" s="308" t="s">
        <v>1998</v>
      </c>
      <c r="E68" s="308"/>
      <c r="F68" s="308"/>
      <c r="G68" s="308"/>
      <c r="H68" s="308"/>
      <c r="I68" s="308"/>
      <c r="J68" s="308"/>
      <c r="K68" s="306"/>
    </row>
    <row r="69" s="1" customFormat="1" ht="15" customHeight="1">
      <c r="B69" s="304"/>
      <c r="C69" s="310"/>
      <c r="D69" s="308" t="s">
        <v>1999</v>
      </c>
      <c r="E69" s="308"/>
      <c r="F69" s="308"/>
      <c r="G69" s="308"/>
      <c r="H69" s="308"/>
      <c r="I69" s="308"/>
      <c r="J69" s="308"/>
      <c r="K69" s="306"/>
    </row>
    <row r="70" s="1" customFormat="1" ht="15" customHeight="1">
      <c r="B70" s="304"/>
      <c r="C70" s="310"/>
      <c r="D70" s="308" t="s">
        <v>2000</v>
      </c>
      <c r="E70" s="308"/>
      <c r="F70" s="308"/>
      <c r="G70" s="308"/>
      <c r="H70" s="308"/>
      <c r="I70" s="308"/>
      <c r="J70" s="308"/>
      <c r="K70" s="306"/>
    </row>
    <row r="71" s="1" customFormat="1" ht="12.75" customHeight="1">
      <c r="B71" s="315"/>
      <c r="C71" s="316"/>
      <c r="D71" s="316"/>
      <c r="E71" s="316"/>
      <c r="F71" s="316"/>
      <c r="G71" s="316"/>
      <c r="H71" s="316"/>
      <c r="I71" s="316"/>
      <c r="J71" s="316"/>
      <c r="K71" s="317"/>
    </row>
    <row r="72" s="1" customFormat="1" ht="18.75" customHeight="1">
      <c r="B72" s="318"/>
      <c r="C72" s="318"/>
      <c r="D72" s="318"/>
      <c r="E72" s="318"/>
      <c r="F72" s="318"/>
      <c r="G72" s="318"/>
      <c r="H72" s="318"/>
      <c r="I72" s="318"/>
      <c r="J72" s="318"/>
      <c r="K72" s="319"/>
    </row>
    <row r="73" s="1" customFormat="1" ht="18.75" customHeight="1">
      <c r="B73" s="319"/>
      <c r="C73" s="319"/>
      <c r="D73" s="319"/>
      <c r="E73" s="319"/>
      <c r="F73" s="319"/>
      <c r="G73" s="319"/>
      <c r="H73" s="319"/>
      <c r="I73" s="319"/>
      <c r="J73" s="319"/>
      <c r="K73" s="319"/>
    </row>
    <row r="74" s="1" customFormat="1" ht="7.5" customHeight="1">
      <c r="B74" s="320"/>
      <c r="C74" s="321"/>
      <c r="D74" s="321"/>
      <c r="E74" s="321"/>
      <c r="F74" s="321"/>
      <c r="G74" s="321"/>
      <c r="H74" s="321"/>
      <c r="I74" s="321"/>
      <c r="J74" s="321"/>
      <c r="K74" s="322"/>
    </row>
    <row r="75" s="1" customFormat="1" ht="45" customHeight="1">
      <c r="B75" s="323"/>
      <c r="C75" s="324" t="s">
        <v>2001</v>
      </c>
      <c r="D75" s="324"/>
      <c r="E75" s="324"/>
      <c r="F75" s="324"/>
      <c r="G75" s="324"/>
      <c r="H75" s="324"/>
      <c r="I75" s="324"/>
      <c r="J75" s="324"/>
      <c r="K75" s="325"/>
    </row>
    <row r="76" s="1" customFormat="1" ht="17.25" customHeight="1">
      <c r="B76" s="323"/>
      <c r="C76" s="326" t="s">
        <v>2002</v>
      </c>
      <c r="D76" s="326"/>
      <c r="E76" s="326"/>
      <c r="F76" s="326" t="s">
        <v>2003</v>
      </c>
      <c r="G76" s="327"/>
      <c r="H76" s="326" t="s">
        <v>55</v>
      </c>
      <c r="I76" s="326" t="s">
        <v>58</v>
      </c>
      <c r="J76" s="326" t="s">
        <v>2004</v>
      </c>
      <c r="K76" s="325"/>
    </row>
    <row r="77" s="1" customFormat="1" ht="17.25" customHeight="1">
      <c r="B77" s="323"/>
      <c r="C77" s="328" t="s">
        <v>2005</v>
      </c>
      <c r="D77" s="328"/>
      <c r="E77" s="328"/>
      <c r="F77" s="329" t="s">
        <v>2006</v>
      </c>
      <c r="G77" s="330"/>
      <c r="H77" s="328"/>
      <c r="I77" s="328"/>
      <c r="J77" s="328" t="s">
        <v>2007</v>
      </c>
      <c r="K77" s="325"/>
    </row>
    <row r="78" s="1" customFormat="1" ht="5.25" customHeight="1">
      <c r="B78" s="323"/>
      <c r="C78" s="331"/>
      <c r="D78" s="331"/>
      <c r="E78" s="331"/>
      <c r="F78" s="331"/>
      <c r="G78" s="332"/>
      <c r="H78" s="331"/>
      <c r="I78" s="331"/>
      <c r="J78" s="331"/>
      <c r="K78" s="325"/>
    </row>
    <row r="79" s="1" customFormat="1" ht="15" customHeight="1">
      <c r="B79" s="323"/>
      <c r="C79" s="311" t="s">
        <v>54</v>
      </c>
      <c r="D79" s="333"/>
      <c r="E79" s="333"/>
      <c r="F79" s="334" t="s">
        <v>2008</v>
      </c>
      <c r="G79" s="335"/>
      <c r="H79" s="311" t="s">
        <v>2009</v>
      </c>
      <c r="I79" s="311" t="s">
        <v>2010</v>
      </c>
      <c r="J79" s="311">
        <v>20</v>
      </c>
      <c r="K79" s="325"/>
    </row>
    <row r="80" s="1" customFormat="1" ht="15" customHeight="1">
      <c r="B80" s="323"/>
      <c r="C80" s="311" t="s">
        <v>2011</v>
      </c>
      <c r="D80" s="311"/>
      <c r="E80" s="311"/>
      <c r="F80" s="334" t="s">
        <v>2008</v>
      </c>
      <c r="G80" s="335"/>
      <c r="H80" s="311" t="s">
        <v>2012</v>
      </c>
      <c r="I80" s="311" t="s">
        <v>2010</v>
      </c>
      <c r="J80" s="311">
        <v>120</v>
      </c>
      <c r="K80" s="325"/>
    </row>
    <row r="81" s="1" customFormat="1" ht="15" customHeight="1">
      <c r="B81" s="336"/>
      <c r="C81" s="311" t="s">
        <v>2013</v>
      </c>
      <c r="D81" s="311"/>
      <c r="E81" s="311"/>
      <c r="F81" s="334" t="s">
        <v>2014</v>
      </c>
      <c r="G81" s="335"/>
      <c r="H81" s="311" t="s">
        <v>2015</v>
      </c>
      <c r="I81" s="311" t="s">
        <v>2010</v>
      </c>
      <c r="J81" s="311">
        <v>50</v>
      </c>
      <c r="K81" s="325"/>
    </row>
    <row r="82" s="1" customFormat="1" ht="15" customHeight="1">
      <c r="B82" s="336"/>
      <c r="C82" s="311" t="s">
        <v>2016</v>
      </c>
      <c r="D82" s="311"/>
      <c r="E82" s="311"/>
      <c r="F82" s="334" t="s">
        <v>2008</v>
      </c>
      <c r="G82" s="335"/>
      <c r="H82" s="311" t="s">
        <v>2017</v>
      </c>
      <c r="I82" s="311" t="s">
        <v>2018</v>
      </c>
      <c r="J82" s="311"/>
      <c r="K82" s="325"/>
    </row>
    <row r="83" s="1" customFormat="1" ht="15" customHeight="1">
      <c r="B83" s="336"/>
      <c r="C83" s="337" t="s">
        <v>2019</v>
      </c>
      <c r="D83" s="337"/>
      <c r="E83" s="337"/>
      <c r="F83" s="338" t="s">
        <v>2014</v>
      </c>
      <c r="G83" s="337"/>
      <c r="H83" s="337" t="s">
        <v>2020</v>
      </c>
      <c r="I83" s="337" t="s">
        <v>2010</v>
      </c>
      <c r="J83" s="337">
        <v>15</v>
      </c>
      <c r="K83" s="325"/>
    </row>
    <row r="84" s="1" customFormat="1" ht="15" customHeight="1">
      <c r="B84" s="336"/>
      <c r="C84" s="337" t="s">
        <v>2021</v>
      </c>
      <c r="D84" s="337"/>
      <c r="E84" s="337"/>
      <c r="F84" s="338" t="s">
        <v>2014</v>
      </c>
      <c r="G84" s="337"/>
      <c r="H84" s="337" t="s">
        <v>2022</v>
      </c>
      <c r="I84" s="337" t="s">
        <v>2010</v>
      </c>
      <c r="J84" s="337">
        <v>15</v>
      </c>
      <c r="K84" s="325"/>
    </row>
    <row r="85" s="1" customFormat="1" ht="15" customHeight="1">
      <c r="B85" s="336"/>
      <c r="C85" s="337" t="s">
        <v>2023</v>
      </c>
      <c r="D85" s="337"/>
      <c r="E85" s="337"/>
      <c r="F85" s="338" t="s">
        <v>2014</v>
      </c>
      <c r="G85" s="337"/>
      <c r="H85" s="337" t="s">
        <v>2024</v>
      </c>
      <c r="I85" s="337" t="s">
        <v>2010</v>
      </c>
      <c r="J85" s="337">
        <v>20</v>
      </c>
      <c r="K85" s="325"/>
    </row>
    <row r="86" s="1" customFormat="1" ht="15" customHeight="1">
      <c r="B86" s="336"/>
      <c r="C86" s="337" t="s">
        <v>2025</v>
      </c>
      <c r="D86" s="337"/>
      <c r="E86" s="337"/>
      <c r="F86" s="338" t="s">
        <v>2014</v>
      </c>
      <c r="G86" s="337"/>
      <c r="H86" s="337" t="s">
        <v>2026</v>
      </c>
      <c r="I86" s="337" t="s">
        <v>2010</v>
      </c>
      <c r="J86" s="337">
        <v>20</v>
      </c>
      <c r="K86" s="325"/>
    </row>
    <row r="87" s="1" customFormat="1" ht="15" customHeight="1">
      <c r="B87" s="336"/>
      <c r="C87" s="311" t="s">
        <v>2027</v>
      </c>
      <c r="D87" s="311"/>
      <c r="E87" s="311"/>
      <c r="F87" s="334" t="s">
        <v>2014</v>
      </c>
      <c r="G87" s="335"/>
      <c r="H87" s="311" t="s">
        <v>2028</v>
      </c>
      <c r="I87" s="311" t="s">
        <v>2010</v>
      </c>
      <c r="J87" s="311">
        <v>50</v>
      </c>
      <c r="K87" s="325"/>
    </row>
    <row r="88" s="1" customFormat="1" ht="15" customHeight="1">
      <c r="B88" s="336"/>
      <c r="C88" s="311" t="s">
        <v>2029</v>
      </c>
      <c r="D88" s="311"/>
      <c r="E88" s="311"/>
      <c r="F88" s="334" t="s">
        <v>2014</v>
      </c>
      <c r="G88" s="335"/>
      <c r="H88" s="311" t="s">
        <v>2030</v>
      </c>
      <c r="I88" s="311" t="s">
        <v>2010</v>
      </c>
      <c r="J88" s="311">
        <v>20</v>
      </c>
      <c r="K88" s="325"/>
    </row>
    <row r="89" s="1" customFormat="1" ht="15" customHeight="1">
      <c r="B89" s="336"/>
      <c r="C89" s="311" t="s">
        <v>2031</v>
      </c>
      <c r="D89" s="311"/>
      <c r="E89" s="311"/>
      <c r="F89" s="334" t="s">
        <v>2014</v>
      </c>
      <c r="G89" s="335"/>
      <c r="H89" s="311" t="s">
        <v>2032</v>
      </c>
      <c r="I89" s="311" t="s">
        <v>2010</v>
      </c>
      <c r="J89" s="311">
        <v>20</v>
      </c>
      <c r="K89" s="325"/>
    </row>
    <row r="90" s="1" customFormat="1" ht="15" customHeight="1">
      <c r="B90" s="336"/>
      <c r="C90" s="311" t="s">
        <v>2033</v>
      </c>
      <c r="D90" s="311"/>
      <c r="E90" s="311"/>
      <c r="F90" s="334" t="s">
        <v>2014</v>
      </c>
      <c r="G90" s="335"/>
      <c r="H90" s="311" t="s">
        <v>2034</v>
      </c>
      <c r="I90" s="311" t="s">
        <v>2010</v>
      </c>
      <c r="J90" s="311">
        <v>50</v>
      </c>
      <c r="K90" s="325"/>
    </row>
    <row r="91" s="1" customFormat="1" ht="15" customHeight="1">
      <c r="B91" s="336"/>
      <c r="C91" s="311" t="s">
        <v>2035</v>
      </c>
      <c r="D91" s="311"/>
      <c r="E91" s="311"/>
      <c r="F91" s="334" t="s">
        <v>2014</v>
      </c>
      <c r="G91" s="335"/>
      <c r="H91" s="311" t="s">
        <v>2035</v>
      </c>
      <c r="I91" s="311" t="s">
        <v>2010</v>
      </c>
      <c r="J91" s="311">
        <v>50</v>
      </c>
      <c r="K91" s="325"/>
    </row>
    <row r="92" s="1" customFormat="1" ht="15" customHeight="1">
      <c r="B92" s="336"/>
      <c r="C92" s="311" t="s">
        <v>2036</v>
      </c>
      <c r="D92" s="311"/>
      <c r="E92" s="311"/>
      <c r="F92" s="334" t="s">
        <v>2014</v>
      </c>
      <c r="G92" s="335"/>
      <c r="H92" s="311" t="s">
        <v>2037</v>
      </c>
      <c r="I92" s="311" t="s">
        <v>2010</v>
      </c>
      <c r="J92" s="311">
        <v>255</v>
      </c>
      <c r="K92" s="325"/>
    </row>
    <row r="93" s="1" customFormat="1" ht="15" customHeight="1">
      <c r="B93" s="336"/>
      <c r="C93" s="311" t="s">
        <v>2038</v>
      </c>
      <c r="D93" s="311"/>
      <c r="E93" s="311"/>
      <c r="F93" s="334" t="s">
        <v>2008</v>
      </c>
      <c r="G93" s="335"/>
      <c r="H93" s="311" t="s">
        <v>2039</v>
      </c>
      <c r="I93" s="311" t="s">
        <v>2040</v>
      </c>
      <c r="J93" s="311"/>
      <c r="K93" s="325"/>
    </row>
    <row r="94" s="1" customFormat="1" ht="15" customHeight="1">
      <c r="B94" s="336"/>
      <c r="C94" s="311" t="s">
        <v>2041</v>
      </c>
      <c r="D94" s="311"/>
      <c r="E94" s="311"/>
      <c r="F94" s="334" t="s">
        <v>2008</v>
      </c>
      <c r="G94" s="335"/>
      <c r="H94" s="311" t="s">
        <v>2042</v>
      </c>
      <c r="I94" s="311" t="s">
        <v>2043</v>
      </c>
      <c r="J94" s="311"/>
      <c r="K94" s="325"/>
    </row>
    <row r="95" s="1" customFormat="1" ht="15" customHeight="1">
      <c r="B95" s="336"/>
      <c r="C95" s="311" t="s">
        <v>2044</v>
      </c>
      <c r="D95" s="311"/>
      <c r="E95" s="311"/>
      <c r="F95" s="334" t="s">
        <v>2008</v>
      </c>
      <c r="G95" s="335"/>
      <c r="H95" s="311" t="s">
        <v>2044</v>
      </c>
      <c r="I95" s="311" t="s">
        <v>2043</v>
      </c>
      <c r="J95" s="311"/>
      <c r="K95" s="325"/>
    </row>
    <row r="96" s="1" customFormat="1" ht="15" customHeight="1">
      <c r="B96" s="336"/>
      <c r="C96" s="311" t="s">
        <v>39</v>
      </c>
      <c r="D96" s="311"/>
      <c r="E96" s="311"/>
      <c r="F96" s="334" t="s">
        <v>2008</v>
      </c>
      <c r="G96" s="335"/>
      <c r="H96" s="311" t="s">
        <v>2045</v>
      </c>
      <c r="I96" s="311" t="s">
        <v>2043</v>
      </c>
      <c r="J96" s="311"/>
      <c r="K96" s="325"/>
    </row>
    <row r="97" s="1" customFormat="1" ht="15" customHeight="1">
      <c r="B97" s="336"/>
      <c r="C97" s="311" t="s">
        <v>49</v>
      </c>
      <c r="D97" s="311"/>
      <c r="E97" s="311"/>
      <c r="F97" s="334" t="s">
        <v>2008</v>
      </c>
      <c r="G97" s="335"/>
      <c r="H97" s="311" t="s">
        <v>2046</v>
      </c>
      <c r="I97" s="311" t="s">
        <v>2043</v>
      </c>
      <c r="J97" s="311"/>
      <c r="K97" s="325"/>
    </row>
    <row r="98" s="1" customFormat="1" ht="15" customHeight="1">
      <c r="B98" s="339"/>
      <c r="C98" s="340"/>
      <c r="D98" s="340"/>
      <c r="E98" s="340"/>
      <c r="F98" s="340"/>
      <c r="G98" s="340"/>
      <c r="H98" s="340"/>
      <c r="I98" s="340"/>
      <c r="J98" s="340"/>
      <c r="K98" s="341"/>
    </row>
    <row r="99" s="1" customFormat="1" ht="18.75" customHeight="1">
      <c r="B99" s="342"/>
      <c r="C99" s="343"/>
      <c r="D99" s="343"/>
      <c r="E99" s="343"/>
      <c r="F99" s="343"/>
      <c r="G99" s="343"/>
      <c r="H99" s="343"/>
      <c r="I99" s="343"/>
      <c r="J99" s="343"/>
      <c r="K99" s="342"/>
    </row>
    <row r="100" s="1" customFormat="1" ht="18.75" customHeight="1">
      <c r="B100" s="319"/>
      <c r="C100" s="319"/>
      <c r="D100" s="319"/>
      <c r="E100" s="319"/>
      <c r="F100" s="319"/>
      <c r="G100" s="319"/>
      <c r="H100" s="319"/>
      <c r="I100" s="319"/>
      <c r="J100" s="319"/>
      <c r="K100" s="319"/>
    </row>
    <row r="101" s="1" customFormat="1" ht="7.5" customHeight="1">
      <c r="B101" s="320"/>
      <c r="C101" s="321"/>
      <c r="D101" s="321"/>
      <c r="E101" s="321"/>
      <c r="F101" s="321"/>
      <c r="G101" s="321"/>
      <c r="H101" s="321"/>
      <c r="I101" s="321"/>
      <c r="J101" s="321"/>
      <c r="K101" s="322"/>
    </row>
    <row r="102" s="1" customFormat="1" ht="45" customHeight="1">
      <c r="B102" s="323"/>
      <c r="C102" s="324" t="s">
        <v>2047</v>
      </c>
      <c r="D102" s="324"/>
      <c r="E102" s="324"/>
      <c r="F102" s="324"/>
      <c r="G102" s="324"/>
      <c r="H102" s="324"/>
      <c r="I102" s="324"/>
      <c r="J102" s="324"/>
      <c r="K102" s="325"/>
    </row>
    <row r="103" s="1" customFormat="1" ht="17.25" customHeight="1">
      <c r="B103" s="323"/>
      <c r="C103" s="326" t="s">
        <v>2002</v>
      </c>
      <c r="D103" s="326"/>
      <c r="E103" s="326"/>
      <c r="F103" s="326" t="s">
        <v>2003</v>
      </c>
      <c r="G103" s="327"/>
      <c r="H103" s="326" t="s">
        <v>55</v>
      </c>
      <c r="I103" s="326" t="s">
        <v>58</v>
      </c>
      <c r="J103" s="326" t="s">
        <v>2004</v>
      </c>
      <c r="K103" s="325"/>
    </row>
    <row r="104" s="1" customFormat="1" ht="17.25" customHeight="1">
      <c r="B104" s="323"/>
      <c r="C104" s="328" t="s">
        <v>2005</v>
      </c>
      <c r="D104" s="328"/>
      <c r="E104" s="328"/>
      <c r="F104" s="329" t="s">
        <v>2006</v>
      </c>
      <c r="G104" s="330"/>
      <c r="H104" s="328"/>
      <c r="I104" s="328"/>
      <c r="J104" s="328" t="s">
        <v>2007</v>
      </c>
      <c r="K104" s="325"/>
    </row>
    <row r="105" s="1" customFormat="1" ht="5.25" customHeight="1">
      <c r="B105" s="323"/>
      <c r="C105" s="326"/>
      <c r="D105" s="326"/>
      <c r="E105" s="326"/>
      <c r="F105" s="326"/>
      <c r="G105" s="344"/>
      <c r="H105" s="326"/>
      <c r="I105" s="326"/>
      <c r="J105" s="326"/>
      <c r="K105" s="325"/>
    </row>
    <row r="106" s="1" customFormat="1" ht="15" customHeight="1">
      <c r="B106" s="323"/>
      <c r="C106" s="311" t="s">
        <v>54</v>
      </c>
      <c r="D106" s="333"/>
      <c r="E106" s="333"/>
      <c r="F106" s="334" t="s">
        <v>2008</v>
      </c>
      <c r="G106" s="311"/>
      <c r="H106" s="311" t="s">
        <v>2048</v>
      </c>
      <c r="I106" s="311" t="s">
        <v>2010</v>
      </c>
      <c r="J106" s="311">
        <v>20</v>
      </c>
      <c r="K106" s="325"/>
    </row>
    <row r="107" s="1" customFormat="1" ht="15" customHeight="1">
      <c r="B107" s="323"/>
      <c r="C107" s="311" t="s">
        <v>2011</v>
      </c>
      <c r="D107" s="311"/>
      <c r="E107" s="311"/>
      <c r="F107" s="334" t="s">
        <v>2008</v>
      </c>
      <c r="G107" s="311"/>
      <c r="H107" s="311" t="s">
        <v>2048</v>
      </c>
      <c r="I107" s="311" t="s">
        <v>2010</v>
      </c>
      <c r="J107" s="311">
        <v>120</v>
      </c>
      <c r="K107" s="325"/>
    </row>
    <row r="108" s="1" customFormat="1" ht="15" customHeight="1">
      <c r="B108" s="336"/>
      <c r="C108" s="311" t="s">
        <v>2013</v>
      </c>
      <c r="D108" s="311"/>
      <c r="E108" s="311"/>
      <c r="F108" s="334" t="s">
        <v>2014</v>
      </c>
      <c r="G108" s="311"/>
      <c r="H108" s="311" t="s">
        <v>2048</v>
      </c>
      <c r="I108" s="311" t="s">
        <v>2010</v>
      </c>
      <c r="J108" s="311">
        <v>50</v>
      </c>
      <c r="K108" s="325"/>
    </row>
    <row r="109" s="1" customFormat="1" ht="15" customHeight="1">
      <c r="B109" s="336"/>
      <c r="C109" s="311" t="s">
        <v>2016</v>
      </c>
      <c r="D109" s="311"/>
      <c r="E109" s="311"/>
      <c r="F109" s="334" t="s">
        <v>2008</v>
      </c>
      <c r="G109" s="311"/>
      <c r="H109" s="311" t="s">
        <v>2048</v>
      </c>
      <c r="I109" s="311" t="s">
        <v>2018</v>
      </c>
      <c r="J109" s="311"/>
      <c r="K109" s="325"/>
    </row>
    <row r="110" s="1" customFormat="1" ht="15" customHeight="1">
      <c r="B110" s="336"/>
      <c r="C110" s="311" t="s">
        <v>2027</v>
      </c>
      <c r="D110" s="311"/>
      <c r="E110" s="311"/>
      <c r="F110" s="334" t="s">
        <v>2014</v>
      </c>
      <c r="G110" s="311"/>
      <c r="H110" s="311" t="s">
        <v>2048</v>
      </c>
      <c r="I110" s="311" t="s">
        <v>2010</v>
      </c>
      <c r="J110" s="311">
        <v>50</v>
      </c>
      <c r="K110" s="325"/>
    </row>
    <row r="111" s="1" customFormat="1" ht="15" customHeight="1">
      <c r="B111" s="336"/>
      <c r="C111" s="311" t="s">
        <v>2035</v>
      </c>
      <c r="D111" s="311"/>
      <c r="E111" s="311"/>
      <c r="F111" s="334" t="s">
        <v>2014</v>
      </c>
      <c r="G111" s="311"/>
      <c r="H111" s="311" t="s">
        <v>2048</v>
      </c>
      <c r="I111" s="311" t="s">
        <v>2010</v>
      </c>
      <c r="J111" s="311">
        <v>50</v>
      </c>
      <c r="K111" s="325"/>
    </row>
    <row r="112" s="1" customFormat="1" ht="15" customHeight="1">
      <c r="B112" s="336"/>
      <c r="C112" s="311" t="s">
        <v>2033</v>
      </c>
      <c r="D112" s="311"/>
      <c r="E112" s="311"/>
      <c r="F112" s="334" t="s">
        <v>2014</v>
      </c>
      <c r="G112" s="311"/>
      <c r="H112" s="311" t="s">
        <v>2048</v>
      </c>
      <c r="I112" s="311" t="s">
        <v>2010</v>
      </c>
      <c r="J112" s="311">
        <v>50</v>
      </c>
      <c r="K112" s="325"/>
    </row>
    <row r="113" s="1" customFormat="1" ht="15" customHeight="1">
      <c r="B113" s="336"/>
      <c r="C113" s="311" t="s">
        <v>54</v>
      </c>
      <c r="D113" s="311"/>
      <c r="E113" s="311"/>
      <c r="F113" s="334" t="s">
        <v>2008</v>
      </c>
      <c r="G113" s="311"/>
      <c r="H113" s="311" t="s">
        <v>2049</v>
      </c>
      <c r="I113" s="311" t="s">
        <v>2010</v>
      </c>
      <c r="J113" s="311">
        <v>20</v>
      </c>
      <c r="K113" s="325"/>
    </row>
    <row r="114" s="1" customFormat="1" ht="15" customHeight="1">
      <c r="B114" s="336"/>
      <c r="C114" s="311" t="s">
        <v>2050</v>
      </c>
      <c r="D114" s="311"/>
      <c r="E114" s="311"/>
      <c r="F114" s="334" t="s">
        <v>2008</v>
      </c>
      <c r="G114" s="311"/>
      <c r="H114" s="311" t="s">
        <v>2051</v>
      </c>
      <c r="I114" s="311" t="s">
        <v>2010</v>
      </c>
      <c r="J114" s="311">
        <v>120</v>
      </c>
      <c r="K114" s="325"/>
    </row>
    <row r="115" s="1" customFormat="1" ht="15" customHeight="1">
      <c r="B115" s="336"/>
      <c r="C115" s="311" t="s">
        <v>39</v>
      </c>
      <c r="D115" s="311"/>
      <c r="E115" s="311"/>
      <c r="F115" s="334" t="s">
        <v>2008</v>
      </c>
      <c r="G115" s="311"/>
      <c r="H115" s="311" t="s">
        <v>2052</v>
      </c>
      <c r="I115" s="311" t="s">
        <v>2043</v>
      </c>
      <c r="J115" s="311"/>
      <c r="K115" s="325"/>
    </row>
    <row r="116" s="1" customFormat="1" ht="15" customHeight="1">
      <c r="B116" s="336"/>
      <c r="C116" s="311" t="s">
        <v>49</v>
      </c>
      <c r="D116" s="311"/>
      <c r="E116" s="311"/>
      <c r="F116" s="334" t="s">
        <v>2008</v>
      </c>
      <c r="G116" s="311"/>
      <c r="H116" s="311" t="s">
        <v>2053</v>
      </c>
      <c r="I116" s="311" t="s">
        <v>2043</v>
      </c>
      <c r="J116" s="311"/>
      <c r="K116" s="325"/>
    </row>
    <row r="117" s="1" customFormat="1" ht="15" customHeight="1">
      <c r="B117" s="336"/>
      <c r="C117" s="311" t="s">
        <v>58</v>
      </c>
      <c r="D117" s="311"/>
      <c r="E117" s="311"/>
      <c r="F117" s="334" t="s">
        <v>2008</v>
      </c>
      <c r="G117" s="311"/>
      <c r="H117" s="311" t="s">
        <v>2054</v>
      </c>
      <c r="I117" s="311" t="s">
        <v>2055</v>
      </c>
      <c r="J117" s="311"/>
      <c r="K117" s="325"/>
    </row>
    <row r="118" s="1" customFormat="1" ht="15" customHeight="1">
      <c r="B118" s="339"/>
      <c r="C118" s="345"/>
      <c r="D118" s="345"/>
      <c r="E118" s="345"/>
      <c r="F118" s="345"/>
      <c r="G118" s="345"/>
      <c r="H118" s="345"/>
      <c r="I118" s="345"/>
      <c r="J118" s="345"/>
      <c r="K118" s="341"/>
    </row>
    <row r="119" s="1" customFormat="1" ht="18.75" customHeight="1">
      <c r="B119" s="346"/>
      <c r="C119" s="347"/>
      <c r="D119" s="347"/>
      <c r="E119" s="347"/>
      <c r="F119" s="348"/>
      <c r="G119" s="347"/>
      <c r="H119" s="347"/>
      <c r="I119" s="347"/>
      <c r="J119" s="347"/>
      <c r="K119" s="346"/>
    </row>
    <row r="120" s="1" customFormat="1" ht="18.75" customHeight="1">
      <c r="B120" s="319"/>
      <c r="C120" s="319"/>
      <c r="D120" s="319"/>
      <c r="E120" s="319"/>
      <c r="F120" s="319"/>
      <c r="G120" s="319"/>
      <c r="H120" s="319"/>
      <c r="I120" s="319"/>
      <c r="J120" s="319"/>
      <c r="K120" s="319"/>
    </row>
    <row r="121" s="1" customFormat="1" ht="7.5" customHeight="1">
      <c r="B121" s="349"/>
      <c r="C121" s="350"/>
      <c r="D121" s="350"/>
      <c r="E121" s="350"/>
      <c r="F121" s="350"/>
      <c r="G121" s="350"/>
      <c r="H121" s="350"/>
      <c r="I121" s="350"/>
      <c r="J121" s="350"/>
      <c r="K121" s="351"/>
    </row>
    <row r="122" s="1" customFormat="1" ht="45" customHeight="1">
      <c r="B122" s="352"/>
      <c r="C122" s="302" t="s">
        <v>2056</v>
      </c>
      <c r="D122" s="302"/>
      <c r="E122" s="302"/>
      <c r="F122" s="302"/>
      <c r="G122" s="302"/>
      <c r="H122" s="302"/>
      <c r="I122" s="302"/>
      <c r="J122" s="302"/>
      <c r="K122" s="353"/>
    </row>
    <row r="123" s="1" customFormat="1" ht="17.25" customHeight="1">
      <c r="B123" s="354"/>
      <c r="C123" s="326" t="s">
        <v>2002</v>
      </c>
      <c r="D123" s="326"/>
      <c r="E123" s="326"/>
      <c r="F123" s="326" t="s">
        <v>2003</v>
      </c>
      <c r="G123" s="327"/>
      <c r="H123" s="326" t="s">
        <v>55</v>
      </c>
      <c r="I123" s="326" t="s">
        <v>58</v>
      </c>
      <c r="J123" s="326" t="s">
        <v>2004</v>
      </c>
      <c r="K123" s="355"/>
    </row>
    <row r="124" s="1" customFormat="1" ht="17.25" customHeight="1">
      <c r="B124" s="354"/>
      <c r="C124" s="328" t="s">
        <v>2005</v>
      </c>
      <c r="D124" s="328"/>
      <c r="E124" s="328"/>
      <c r="F124" s="329" t="s">
        <v>2006</v>
      </c>
      <c r="G124" s="330"/>
      <c r="H124" s="328"/>
      <c r="I124" s="328"/>
      <c r="J124" s="328" t="s">
        <v>2007</v>
      </c>
      <c r="K124" s="355"/>
    </row>
    <row r="125" s="1" customFormat="1" ht="5.25" customHeight="1">
      <c r="B125" s="356"/>
      <c r="C125" s="331"/>
      <c r="D125" s="331"/>
      <c r="E125" s="331"/>
      <c r="F125" s="331"/>
      <c r="G125" s="357"/>
      <c r="H125" s="331"/>
      <c r="I125" s="331"/>
      <c r="J125" s="331"/>
      <c r="K125" s="358"/>
    </row>
    <row r="126" s="1" customFormat="1" ht="15" customHeight="1">
      <c r="B126" s="356"/>
      <c r="C126" s="311" t="s">
        <v>2011</v>
      </c>
      <c r="D126" s="333"/>
      <c r="E126" s="333"/>
      <c r="F126" s="334" t="s">
        <v>2008</v>
      </c>
      <c r="G126" s="311"/>
      <c r="H126" s="311" t="s">
        <v>2048</v>
      </c>
      <c r="I126" s="311" t="s">
        <v>2010</v>
      </c>
      <c r="J126" s="311">
        <v>120</v>
      </c>
      <c r="K126" s="359"/>
    </row>
    <row r="127" s="1" customFormat="1" ht="15" customHeight="1">
      <c r="B127" s="356"/>
      <c r="C127" s="311" t="s">
        <v>2057</v>
      </c>
      <c r="D127" s="311"/>
      <c r="E127" s="311"/>
      <c r="F127" s="334" t="s">
        <v>2008</v>
      </c>
      <c r="G127" s="311"/>
      <c r="H127" s="311" t="s">
        <v>2058</v>
      </c>
      <c r="I127" s="311" t="s">
        <v>2010</v>
      </c>
      <c r="J127" s="311" t="s">
        <v>2059</v>
      </c>
      <c r="K127" s="359"/>
    </row>
    <row r="128" s="1" customFormat="1" ht="15" customHeight="1">
      <c r="B128" s="356"/>
      <c r="C128" s="311" t="s">
        <v>85</v>
      </c>
      <c r="D128" s="311"/>
      <c r="E128" s="311"/>
      <c r="F128" s="334" t="s">
        <v>2008</v>
      </c>
      <c r="G128" s="311"/>
      <c r="H128" s="311" t="s">
        <v>2060</v>
      </c>
      <c r="I128" s="311" t="s">
        <v>2010</v>
      </c>
      <c r="J128" s="311" t="s">
        <v>2059</v>
      </c>
      <c r="K128" s="359"/>
    </row>
    <row r="129" s="1" customFormat="1" ht="15" customHeight="1">
      <c r="B129" s="356"/>
      <c r="C129" s="311" t="s">
        <v>2019</v>
      </c>
      <c r="D129" s="311"/>
      <c r="E129" s="311"/>
      <c r="F129" s="334" t="s">
        <v>2014</v>
      </c>
      <c r="G129" s="311"/>
      <c r="H129" s="311" t="s">
        <v>2020</v>
      </c>
      <c r="I129" s="311" t="s">
        <v>2010</v>
      </c>
      <c r="J129" s="311">
        <v>15</v>
      </c>
      <c r="K129" s="359"/>
    </row>
    <row r="130" s="1" customFormat="1" ht="15" customHeight="1">
      <c r="B130" s="356"/>
      <c r="C130" s="337" t="s">
        <v>2021</v>
      </c>
      <c r="D130" s="337"/>
      <c r="E130" s="337"/>
      <c r="F130" s="338" t="s">
        <v>2014</v>
      </c>
      <c r="G130" s="337"/>
      <c r="H130" s="337" t="s">
        <v>2022</v>
      </c>
      <c r="I130" s="337" t="s">
        <v>2010</v>
      </c>
      <c r="J130" s="337">
        <v>15</v>
      </c>
      <c r="K130" s="359"/>
    </row>
    <row r="131" s="1" customFormat="1" ht="15" customHeight="1">
      <c r="B131" s="356"/>
      <c r="C131" s="337" t="s">
        <v>2023</v>
      </c>
      <c r="D131" s="337"/>
      <c r="E131" s="337"/>
      <c r="F131" s="338" t="s">
        <v>2014</v>
      </c>
      <c r="G131" s="337"/>
      <c r="H131" s="337" t="s">
        <v>2024</v>
      </c>
      <c r="I131" s="337" t="s">
        <v>2010</v>
      </c>
      <c r="J131" s="337">
        <v>20</v>
      </c>
      <c r="K131" s="359"/>
    </row>
    <row r="132" s="1" customFormat="1" ht="15" customHeight="1">
      <c r="B132" s="356"/>
      <c r="C132" s="337" t="s">
        <v>2025</v>
      </c>
      <c r="D132" s="337"/>
      <c r="E132" s="337"/>
      <c r="F132" s="338" t="s">
        <v>2014</v>
      </c>
      <c r="G132" s="337"/>
      <c r="H132" s="337" t="s">
        <v>2026</v>
      </c>
      <c r="I132" s="337" t="s">
        <v>2010</v>
      </c>
      <c r="J132" s="337">
        <v>20</v>
      </c>
      <c r="K132" s="359"/>
    </row>
    <row r="133" s="1" customFormat="1" ht="15" customHeight="1">
      <c r="B133" s="356"/>
      <c r="C133" s="311" t="s">
        <v>2013</v>
      </c>
      <c r="D133" s="311"/>
      <c r="E133" s="311"/>
      <c r="F133" s="334" t="s">
        <v>2014</v>
      </c>
      <c r="G133" s="311"/>
      <c r="H133" s="311" t="s">
        <v>2048</v>
      </c>
      <c r="I133" s="311" t="s">
        <v>2010</v>
      </c>
      <c r="J133" s="311">
        <v>50</v>
      </c>
      <c r="K133" s="359"/>
    </row>
    <row r="134" s="1" customFormat="1" ht="15" customHeight="1">
      <c r="B134" s="356"/>
      <c r="C134" s="311" t="s">
        <v>2027</v>
      </c>
      <c r="D134" s="311"/>
      <c r="E134" s="311"/>
      <c r="F134" s="334" t="s">
        <v>2014</v>
      </c>
      <c r="G134" s="311"/>
      <c r="H134" s="311" t="s">
        <v>2048</v>
      </c>
      <c r="I134" s="311" t="s">
        <v>2010</v>
      </c>
      <c r="J134" s="311">
        <v>50</v>
      </c>
      <c r="K134" s="359"/>
    </row>
    <row r="135" s="1" customFormat="1" ht="15" customHeight="1">
      <c r="B135" s="356"/>
      <c r="C135" s="311" t="s">
        <v>2033</v>
      </c>
      <c r="D135" s="311"/>
      <c r="E135" s="311"/>
      <c r="F135" s="334" t="s">
        <v>2014</v>
      </c>
      <c r="G135" s="311"/>
      <c r="H135" s="311" t="s">
        <v>2048</v>
      </c>
      <c r="I135" s="311" t="s">
        <v>2010</v>
      </c>
      <c r="J135" s="311">
        <v>50</v>
      </c>
      <c r="K135" s="359"/>
    </row>
    <row r="136" s="1" customFormat="1" ht="15" customHeight="1">
      <c r="B136" s="356"/>
      <c r="C136" s="311" t="s">
        <v>2035</v>
      </c>
      <c r="D136" s="311"/>
      <c r="E136" s="311"/>
      <c r="F136" s="334" t="s">
        <v>2014</v>
      </c>
      <c r="G136" s="311"/>
      <c r="H136" s="311" t="s">
        <v>2048</v>
      </c>
      <c r="I136" s="311" t="s">
        <v>2010</v>
      </c>
      <c r="J136" s="311">
        <v>50</v>
      </c>
      <c r="K136" s="359"/>
    </row>
    <row r="137" s="1" customFormat="1" ht="15" customHeight="1">
      <c r="B137" s="356"/>
      <c r="C137" s="311" t="s">
        <v>2036</v>
      </c>
      <c r="D137" s="311"/>
      <c r="E137" s="311"/>
      <c r="F137" s="334" t="s">
        <v>2014</v>
      </c>
      <c r="G137" s="311"/>
      <c r="H137" s="311" t="s">
        <v>2061</v>
      </c>
      <c r="I137" s="311" t="s">
        <v>2010</v>
      </c>
      <c r="J137" s="311">
        <v>255</v>
      </c>
      <c r="K137" s="359"/>
    </row>
    <row r="138" s="1" customFormat="1" ht="15" customHeight="1">
      <c r="B138" s="356"/>
      <c r="C138" s="311" t="s">
        <v>2038</v>
      </c>
      <c r="D138" s="311"/>
      <c r="E138" s="311"/>
      <c r="F138" s="334" t="s">
        <v>2008</v>
      </c>
      <c r="G138" s="311"/>
      <c r="H138" s="311" t="s">
        <v>2062</v>
      </c>
      <c r="I138" s="311" t="s">
        <v>2040</v>
      </c>
      <c r="J138" s="311"/>
      <c r="K138" s="359"/>
    </row>
    <row r="139" s="1" customFormat="1" ht="15" customHeight="1">
      <c r="B139" s="356"/>
      <c r="C139" s="311" t="s">
        <v>2041</v>
      </c>
      <c r="D139" s="311"/>
      <c r="E139" s="311"/>
      <c r="F139" s="334" t="s">
        <v>2008</v>
      </c>
      <c r="G139" s="311"/>
      <c r="H139" s="311" t="s">
        <v>2063</v>
      </c>
      <c r="I139" s="311" t="s">
        <v>2043</v>
      </c>
      <c r="J139" s="311"/>
      <c r="K139" s="359"/>
    </row>
    <row r="140" s="1" customFormat="1" ht="15" customHeight="1">
      <c r="B140" s="356"/>
      <c r="C140" s="311" t="s">
        <v>2044</v>
      </c>
      <c r="D140" s="311"/>
      <c r="E140" s="311"/>
      <c r="F140" s="334" t="s">
        <v>2008</v>
      </c>
      <c r="G140" s="311"/>
      <c r="H140" s="311" t="s">
        <v>2044</v>
      </c>
      <c r="I140" s="311" t="s">
        <v>2043</v>
      </c>
      <c r="J140" s="311"/>
      <c r="K140" s="359"/>
    </row>
    <row r="141" s="1" customFormat="1" ht="15" customHeight="1">
      <c r="B141" s="356"/>
      <c r="C141" s="311" t="s">
        <v>39</v>
      </c>
      <c r="D141" s="311"/>
      <c r="E141" s="311"/>
      <c r="F141" s="334" t="s">
        <v>2008</v>
      </c>
      <c r="G141" s="311"/>
      <c r="H141" s="311" t="s">
        <v>2064</v>
      </c>
      <c r="I141" s="311" t="s">
        <v>2043</v>
      </c>
      <c r="J141" s="311"/>
      <c r="K141" s="359"/>
    </row>
    <row r="142" s="1" customFormat="1" ht="15" customHeight="1">
      <c r="B142" s="356"/>
      <c r="C142" s="311" t="s">
        <v>2065</v>
      </c>
      <c r="D142" s="311"/>
      <c r="E142" s="311"/>
      <c r="F142" s="334" t="s">
        <v>2008</v>
      </c>
      <c r="G142" s="311"/>
      <c r="H142" s="311" t="s">
        <v>2066</v>
      </c>
      <c r="I142" s="311" t="s">
        <v>2043</v>
      </c>
      <c r="J142" s="311"/>
      <c r="K142" s="359"/>
    </row>
    <row r="143" s="1" customFormat="1" ht="15" customHeight="1">
      <c r="B143" s="360"/>
      <c r="C143" s="361"/>
      <c r="D143" s="361"/>
      <c r="E143" s="361"/>
      <c r="F143" s="361"/>
      <c r="G143" s="361"/>
      <c r="H143" s="361"/>
      <c r="I143" s="361"/>
      <c r="J143" s="361"/>
      <c r="K143" s="362"/>
    </row>
    <row r="144" s="1" customFormat="1" ht="18.75" customHeight="1">
      <c r="B144" s="347"/>
      <c r="C144" s="347"/>
      <c r="D144" s="347"/>
      <c r="E144" s="347"/>
      <c r="F144" s="348"/>
      <c r="G144" s="347"/>
      <c r="H144" s="347"/>
      <c r="I144" s="347"/>
      <c r="J144" s="347"/>
      <c r="K144" s="347"/>
    </row>
    <row r="145" s="1" customFormat="1" ht="18.75" customHeight="1">
      <c r="B145" s="319"/>
      <c r="C145" s="319"/>
      <c r="D145" s="319"/>
      <c r="E145" s="319"/>
      <c r="F145" s="319"/>
      <c r="G145" s="319"/>
      <c r="H145" s="319"/>
      <c r="I145" s="319"/>
      <c r="J145" s="319"/>
      <c r="K145" s="319"/>
    </row>
    <row r="146" s="1" customFormat="1" ht="7.5" customHeight="1">
      <c r="B146" s="320"/>
      <c r="C146" s="321"/>
      <c r="D146" s="321"/>
      <c r="E146" s="321"/>
      <c r="F146" s="321"/>
      <c r="G146" s="321"/>
      <c r="H146" s="321"/>
      <c r="I146" s="321"/>
      <c r="J146" s="321"/>
      <c r="K146" s="322"/>
    </row>
    <row r="147" s="1" customFormat="1" ht="45" customHeight="1">
      <c r="B147" s="323"/>
      <c r="C147" s="324" t="s">
        <v>2067</v>
      </c>
      <c r="D147" s="324"/>
      <c r="E147" s="324"/>
      <c r="F147" s="324"/>
      <c r="G147" s="324"/>
      <c r="H147" s="324"/>
      <c r="I147" s="324"/>
      <c r="J147" s="324"/>
      <c r="K147" s="325"/>
    </row>
    <row r="148" s="1" customFormat="1" ht="17.25" customHeight="1">
      <c r="B148" s="323"/>
      <c r="C148" s="326" t="s">
        <v>2002</v>
      </c>
      <c r="D148" s="326"/>
      <c r="E148" s="326"/>
      <c r="F148" s="326" t="s">
        <v>2003</v>
      </c>
      <c r="G148" s="327"/>
      <c r="H148" s="326" t="s">
        <v>55</v>
      </c>
      <c r="I148" s="326" t="s">
        <v>58</v>
      </c>
      <c r="J148" s="326" t="s">
        <v>2004</v>
      </c>
      <c r="K148" s="325"/>
    </row>
    <row r="149" s="1" customFormat="1" ht="17.25" customHeight="1">
      <c r="B149" s="323"/>
      <c r="C149" s="328" t="s">
        <v>2005</v>
      </c>
      <c r="D149" s="328"/>
      <c r="E149" s="328"/>
      <c r="F149" s="329" t="s">
        <v>2006</v>
      </c>
      <c r="G149" s="330"/>
      <c r="H149" s="328"/>
      <c r="I149" s="328"/>
      <c r="J149" s="328" t="s">
        <v>2007</v>
      </c>
      <c r="K149" s="325"/>
    </row>
    <row r="150" s="1" customFormat="1" ht="5.25" customHeight="1">
      <c r="B150" s="336"/>
      <c r="C150" s="331"/>
      <c r="D150" s="331"/>
      <c r="E150" s="331"/>
      <c r="F150" s="331"/>
      <c r="G150" s="332"/>
      <c r="H150" s="331"/>
      <c r="I150" s="331"/>
      <c r="J150" s="331"/>
      <c r="K150" s="359"/>
    </row>
    <row r="151" s="1" customFormat="1" ht="15" customHeight="1">
      <c r="B151" s="336"/>
      <c r="C151" s="363" t="s">
        <v>2011</v>
      </c>
      <c r="D151" s="311"/>
      <c r="E151" s="311"/>
      <c r="F151" s="364" t="s">
        <v>2008</v>
      </c>
      <c r="G151" s="311"/>
      <c r="H151" s="363" t="s">
        <v>2048</v>
      </c>
      <c r="I151" s="363" t="s">
        <v>2010</v>
      </c>
      <c r="J151" s="363">
        <v>120</v>
      </c>
      <c r="K151" s="359"/>
    </row>
    <row r="152" s="1" customFormat="1" ht="15" customHeight="1">
      <c r="B152" s="336"/>
      <c r="C152" s="363" t="s">
        <v>2057</v>
      </c>
      <c r="D152" s="311"/>
      <c r="E152" s="311"/>
      <c r="F152" s="364" t="s">
        <v>2008</v>
      </c>
      <c r="G152" s="311"/>
      <c r="H152" s="363" t="s">
        <v>2068</v>
      </c>
      <c r="I152" s="363" t="s">
        <v>2010</v>
      </c>
      <c r="J152" s="363" t="s">
        <v>2059</v>
      </c>
      <c r="K152" s="359"/>
    </row>
    <row r="153" s="1" customFormat="1" ht="15" customHeight="1">
      <c r="B153" s="336"/>
      <c r="C153" s="363" t="s">
        <v>85</v>
      </c>
      <c r="D153" s="311"/>
      <c r="E153" s="311"/>
      <c r="F153" s="364" t="s">
        <v>2008</v>
      </c>
      <c r="G153" s="311"/>
      <c r="H153" s="363" t="s">
        <v>2069</v>
      </c>
      <c r="I153" s="363" t="s">
        <v>2010</v>
      </c>
      <c r="J153" s="363" t="s">
        <v>2059</v>
      </c>
      <c r="K153" s="359"/>
    </row>
    <row r="154" s="1" customFormat="1" ht="15" customHeight="1">
      <c r="B154" s="336"/>
      <c r="C154" s="363" t="s">
        <v>2013</v>
      </c>
      <c r="D154" s="311"/>
      <c r="E154" s="311"/>
      <c r="F154" s="364" t="s">
        <v>2014</v>
      </c>
      <c r="G154" s="311"/>
      <c r="H154" s="363" t="s">
        <v>2048</v>
      </c>
      <c r="I154" s="363" t="s">
        <v>2010</v>
      </c>
      <c r="J154" s="363">
        <v>50</v>
      </c>
      <c r="K154" s="359"/>
    </row>
    <row r="155" s="1" customFormat="1" ht="15" customHeight="1">
      <c r="B155" s="336"/>
      <c r="C155" s="363" t="s">
        <v>2016</v>
      </c>
      <c r="D155" s="311"/>
      <c r="E155" s="311"/>
      <c r="F155" s="364" t="s">
        <v>2008</v>
      </c>
      <c r="G155" s="311"/>
      <c r="H155" s="363" t="s">
        <v>2048</v>
      </c>
      <c r="I155" s="363" t="s">
        <v>2018</v>
      </c>
      <c r="J155" s="363"/>
      <c r="K155" s="359"/>
    </row>
    <row r="156" s="1" customFormat="1" ht="15" customHeight="1">
      <c r="B156" s="336"/>
      <c r="C156" s="363" t="s">
        <v>2027</v>
      </c>
      <c r="D156" s="311"/>
      <c r="E156" s="311"/>
      <c r="F156" s="364" t="s">
        <v>2014</v>
      </c>
      <c r="G156" s="311"/>
      <c r="H156" s="363" t="s">
        <v>2048</v>
      </c>
      <c r="I156" s="363" t="s">
        <v>2010</v>
      </c>
      <c r="J156" s="363">
        <v>50</v>
      </c>
      <c r="K156" s="359"/>
    </row>
    <row r="157" s="1" customFormat="1" ht="15" customHeight="1">
      <c r="B157" s="336"/>
      <c r="C157" s="363" t="s">
        <v>2035</v>
      </c>
      <c r="D157" s="311"/>
      <c r="E157" s="311"/>
      <c r="F157" s="364" t="s">
        <v>2014</v>
      </c>
      <c r="G157" s="311"/>
      <c r="H157" s="363" t="s">
        <v>2048</v>
      </c>
      <c r="I157" s="363" t="s">
        <v>2010</v>
      </c>
      <c r="J157" s="363">
        <v>50</v>
      </c>
      <c r="K157" s="359"/>
    </row>
    <row r="158" s="1" customFormat="1" ht="15" customHeight="1">
      <c r="B158" s="336"/>
      <c r="C158" s="363" t="s">
        <v>2033</v>
      </c>
      <c r="D158" s="311"/>
      <c r="E158" s="311"/>
      <c r="F158" s="364" t="s">
        <v>2014</v>
      </c>
      <c r="G158" s="311"/>
      <c r="H158" s="363" t="s">
        <v>2048</v>
      </c>
      <c r="I158" s="363" t="s">
        <v>2010</v>
      </c>
      <c r="J158" s="363">
        <v>50</v>
      </c>
      <c r="K158" s="359"/>
    </row>
    <row r="159" s="1" customFormat="1" ht="15" customHeight="1">
      <c r="B159" s="336"/>
      <c r="C159" s="363" t="s">
        <v>106</v>
      </c>
      <c r="D159" s="311"/>
      <c r="E159" s="311"/>
      <c r="F159" s="364" t="s">
        <v>2008</v>
      </c>
      <c r="G159" s="311"/>
      <c r="H159" s="363" t="s">
        <v>2070</v>
      </c>
      <c r="I159" s="363" t="s">
        <v>2010</v>
      </c>
      <c r="J159" s="363" t="s">
        <v>2071</v>
      </c>
      <c r="K159" s="359"/>
    </row>
    <row r="160" s="1" customFormat="1" ht="15" customHeight="1">
      <c r="B160" s="336"/>
      <c r="C160" s="363" t="s">
        <v>2072</v>
      </c>
      <c r="D160" s="311"/>
      <c r="E160" s="311"/>
      <c r="F160" s="364" t="s">
        <v>2008</v>
      </c>
      <c r="G160" s="311"/>
      <c r="H160" s="363" t="s">
        <v>2073</v>
      </c>
      <c r="I160" s="363" t="s">
        <v>2043</v>
      </c>
      <c r="J160" s="363"/>
      <c r="K160" s="359"/>
    </row>
    <row r="161" s="1" customFormat="1" ht="15" customHeight="1">
      <c r="B161" s="365"/>
      <c r="C161" s="345"/>
      <c r="D161" s="345"/>
      <c r="E161" s="345"/>
      <c r="F161" s="345"/>
      <c r="G161" s="345"/>
      <c r="H161" s="345"/>
      <c r="I161" s="345"/>
      <c r="J161" s="345"/>
      <c r="K161" s="366"/>
    </row>
    <row r="162" s="1" customFormat="1" ht="18.75" customHeight="1">
      <c r="B162" s="347"/>
      <c r="C162" s="357"/>
      <c r="D162" s="357"/>
      <c r="E162" s="357"/>
      <c r="F162" s="367"/>
      <c r="G162" s="357"/>
      <c r="H162" s="357"/>
      <c r="I162" s="357"/>
      <c r="J162" s="357"/>
      <c r="K162" s="347"/>
    </row>
    <row r="163" s="1" customFormat="1" ht="18.75" customHeight="1">
      <c r="B163" s="319"/>
      <c r="C163" s="319"/>
      <c r="D163" s="319"/>
      <c r="E163" s="319"/>
      <c r="F163" s="319"/>
      <c r="G163" s="319"/>
      <c r="H163" s="319"/>
      <c r="I163" s="319"/>
      <c r="J163" s="319"/>
      <c r="K163" s="319"/>
    </row>
    <row r="164" s="1" customFormat="1" ht="7.5" customHeight="1">
      <c r="B164" s="298"/>
      <c r="C164" s="299"/>
      <c r="D164" s="299"/>
      <c r="E164" s="299"/>
      <c r="F164" s="299"/>
      <c r="G164" s="299"/>
      <c r="H164" s="299"/>
      <c r="I164" s="299"/>
      <c r="J164" s="299"/>
      <c r="K164" s="300"/>
    </row>
    <row r="165" s="1" customFormat="1" ht="45" customHeight="1">
      <c r="B165" s="301"/>
      <c r="C165" s="302" t="s">
        <v>2074</v>
      </c>
      <c r="D165" s="302"/>
      <c r="E165" s="302"/>
      <c r="F165" s="302"/>
      <c r="G165" s="302"/>
      <c r="H165" s="302"/>
      <c r="I165" s="302"/>
      <c r="J165" s="302"/>
      <c r="K165" s="303"/>
    </row>
    <row r="166" s="1" customFormat="1" ht="17.25" customHeight="1">
      <c r="B166" s="301"/>
      <c r="C166" s="326" t="s">
        <v>2002</v>
      </c>
      <c r="D166" s="326"/>
      <c r="E166" s="326"/>
      <c r="F166" s="326" t="s">
        <v>2003</v>
      </c>
      <c r="G166" s="368"/>
      <c r="H166" s="369" t="s">
        <v>55</v>
      </c>
      <c r="I166" s="369" t="s">
        <v>58</v>
      </c>
      <c r="J166" s="326" t="s">
        <v>2004</v>
      </c>
      <c r="K166" s="303"/>
    </row>
    <row r="167" s="1" customFormat="1" ht="17.25" customHeight="1">
      <c r="B167" s="304"/>
      <c r="C167" s="328" t="s">
        <v>2005</v>
      </c>
      <c r="D167" s="328"/>
      <c r="E167" s="328"/>
      <c r="F167" s="329" t="s">
        <v>2006</v>
      </c>
      <c r="G167" s="370"/>
      <c r="H167" s="371"/>
      <c r="I167" s="371"/>
      <c r="J167" s="328" t="s">
        <v>2007</v>
      </c>
      <c r="K167" s="306"/>
    </row>
    <row r="168" s="1" customFormat="1" ht="5.25" customHeight="1">
      <c r="B168" s="336"/>
      <c r="C168" s="331"/>
      <c r="D168" s="331"/>
      <c r="E168" s="331"/>
      <c r="F168" s="331"/>
      <c r="G168" s="332"/>
      <c r="H168" s="331"/>
      <c r="I168" s="331"/>
      <c r="J168" s="331"/>
      <c r="K168" s="359"/>
    </row>
    <row r="169" s="1" customFormat="1" ht="15" customHeight="1">
      <c r="B169" s="336"/>
      <c r="C169" s="311" t="s">
        <v>2011</v>
      </c>
      <c r="D169" s="311"/>
      <c r="E169" s="311"/>
      <c r="F169" s="334" t="s">
        <v>2008</v>
      </c>
      <c r="G169" s="311"/>
      <c r="H169" s="311" t="s">
        <v>2048</v>
      </c>
      <c r="I169" s="311" t="s">
        <v>2010</v>
      </c>
      <c r="J169" s="311">
        <v>120</v>
      </c>
      <c r="K169" s="359"/>
    </row>
    <row r="170" s="1" customFormat="1" ht="15" customHeight="1">
      <c r="B170" s="336"/>
      <c r="C170" s="311" t="s">
        <v>2057</v>
      </c>
      <c r="D170" s="311"/>
      <c r="E170" s="311"/>
      <c r="F170" s="334" t="s">
        <v>2008</v>
      </c>
      <c r="G170" s="311"/>
      <c r="H170" s="311" t="s">
        <v>2058</v>
      </c>
      <c r="I170" s="311" t="s">
        <v>2010</v>
      </c>
      <c r="J170" s="311" t="s">
        <v>2059</v>
      </c>
      <c r="K170" s="359"/>
    </row>
    <row r="171" s="1" customFormat="1" ht="15" customHeight="1">
      <c r="B171" s="336"/>
      <c r="C171" s="311" t="s">
        <v>85</v>
      </c>
      <c r="D171" s="311"/>
      <c r="E171" s="311"/>
      <c r="F171" s="334" t="s">
        <v>2008</v>
      </c>
      <c r="G171" s="311"/>
      <c r="H171" s="311" t="s">
        <v>2075</v>
      </c>
      <c r="I171" s="311" t="s">
        <v>2010</v>
      </c>
      <c r="J171" s="311" t="s">
        <v>2059</v>
      </c>
      <c r="K171" s="359"/>
    </row>
    <row r="172" s="1" customFormat="1" ht="15" customHeight="1">
      <c r="B172" s="336"/>
      <c r="C172" s="311" t="s">
        <v>2013</v>
      </c>
      <c r="D172" s="311"/>
      <c r="E172" s="311"/>
      <c r="F172" s="334" t="s">
        <v>2014</v>
      </c>
      <c r="G172" s="311"/>
      <c r="H172" s="311" t="s">
        <v>2075</v>
      </c>
      <c r="I172" s="311" t="s">
        <v>2010</v>
      </c>
      <c r="J172" s="311">
        <v>50</v>
      </c>
      <c r="K172" s="359"/>
    </row>
    <row r="173" s="1" customFormat="1" ht="15" customHeight="1">
      <c r="B173" s="336"/>
      <c r="C173" s="311" t="s">
        <v>2016</v>
      </c>
      <c r="D173" s="311"/>
      <c r="E173" s="311"/>
      <c r="F173" s="334" t="s">
        <v>2008</v>
      </c>
      <c r="G173" s="311"/>
      <c r="H173" s="311" t="s">
        <v>2075</v>
      </c>
      <c r="I173" s="311" t="s">
        <v>2018</v>
      </c>
      <c r="J173" s="311"/>
      <c r="K173" s="359"/>
    </row>
    <row r="174" s="1" customFormat="1" ht="15" customHeight="1">
      <c r="B174" s="336"/>
      <c r="C174" s="311" t="s">
        <v>2027</v>
      </c>
      <c r="D174" s="311"/>
      <c r="E174" s="311"/>
      <c r="F174" s="334" t="s">
        <v>2014</v>
      </c>
      <c r="G174" s="311"/>
      <c r="H174" s="311" t="s">
        <v>2075</v>
      </c>
      <c r="I174" s="311" t="s">
        <v>2010</v>
      </c>
      <c r="J174" s="311">
        <v>50</v>
      </c>
      <c r="K174" s="359"/>
    </row>
    <row r="175" s="1" customFormat="1" ht="15" customHeight="1">
      <c r="B175" s="336"/>
      <c r="C175" s="311" t="s">
        <v>2035</v>
      </c>
      <c r="D175" s="311"/>
      <c r="E175" s="311"/>
      <c r="F175" s="334" t="s">
        <v>2014</v>
      </c>
      <c r="G175" s="311"/>
      <c r="H175" s="311" t="s">
        <v>2075</v>
      </c>
      <c r="I175" s="311" t="s">
        <v>2010</v>
      </c>
      <c r="J175" s="311">
        <v>50</v>
      </c>
      <c r="K175" s="359"/>
    </row>
    <row r="176" s="1" customFormat="1" ht="15" customHeight="1">
      <c r="B176" s="336"/>
      <c r="C176" s="311" t="s">
        <v>2033</v>
      </c>
      <c r="D176" s="311"/>
      <c r="E176" s="311"/>
      <c r="F176" s="334" t="s">
        <v>2014</v>
      </c>
      <c r="G176" s="311"/>
      <c r="H176" s="311" t="s">
        <v>2075</v>
      </c>
      <c r="I176" s="311" t="s">
        <v>2010</v>
      </c>
      <c r="J176" s="311">
        <v>50</v>
      </c>
      <c r="K176" s="359"/>
    </row>
    <row r="177" s="1" customFormat="1" ht="15" customHeight="1">
      <c r="B177" s="336"/>
      <c r="C177" s="311" t="s">
        <v>128</v>
      </c>
      <c r="D177" s="311"/>
      <c r="E177" s="311"/>
      <c r="F177" s="334" t="s">
        <v>2008</v>
      </c>
      <c r="G177" s="311"/>
      <c r="H177" s="311" t="s">
        <v>2076</v>
      </c>
      <c r="I177" s="311" t="s">
        <v>2077</v>
      </c>
      <c r="J177" s="311"/>
      <c r="K177" s="359"/>
    </row>
    <row r="178" s="1" customFormat="1" ht="15" customHeight="1">
      <c r="B178" s="336"/>
      <c r="C178" s="311" t="s">
        <v>58</v>
      </c>
      <c r="D178" s="311"/>
      <c r="E178" s="311"/>
      <c r="F178" s="334" t="s">
        <v>2008</v>
      </c>
      <c r="G178" s="311"/>
      <c r="H178" s="311" t="s">
        <v>2078</v>
      </c>
      <c r="I178" s="311" t="s">
        <v>2079</v>
      </c>
      <c r="J178" s="311">
        <v>1</v>
      </c>
      <c r="K178" s="359"/>
    </row>
    <row r="179" s="1" customFormat="1" ht="15" customHeight="1">
      <c r="B179" s="336"/>
      <c r="C179" s="311" t="s">
        <v>54</v>
      </c>
      <c r="D179" s="311"/>
      <c r="E179" s="311"/>
      <c r="F179" s="334" t="s">
        <v>2008</v>
      </c>
      <c r="G179" s="311"/>
      <c r="H179" s="311" t="s">
        <v>2080</v>
      </c>
      <c r="I179" s="311" t="s">
        <v>2010</v>
      </c>
      <c r="J179" s="311">
        <v>20</v>
      </c>
      <c r="K179" s="359"/>
    </row>
    <row r="180" s="1" customFormat="1" ht="15" customHeight="1">
      <c r="B180" s="336"/>
      <c r="C180" s="311" t="s">
        <v>55</v>
      </c>
      <c r="D180" s="311"/>
      <c r="E180" s="311"/>
      <c r="F180" s="334" t="s">
        <v>2008</v>
      </c>
      <c r="G180" s="311"/>
      <c r="H180" s="311" t="s">
        <v>2081</v>
      </c>
      <c r="I180" s="311" t="s">
        <v>2010</v>
      </c>
      <c r="J180" s="311">
        <v>255</v>
      </c>
      <c r="K180" s="359"/>
    </row>
    <row r="181" s="1" customFormat="1" ht="15" customHeight="1">
      <c r="B181" s="336"/>
      <c r="C181" s="311" t="s">
        <v>129</v>
      </c>
      <c r="D181" s="311"/>
      <c r="E181" s="311"/>
      <c r="F181" s="334" t="s">
        <v>2008</v>
      </c>
      <c r="G181" s="311"/>
      <c r="H181" s="311" t="s">
        <v>1972</v>
      </c>
      <c r="I181" s="311" t="s">
        <v>2010</v>
      </c>
      <c r="J181" s="311">
        <v>10</v>
      </c>
      <c r="K181" s="359"/>
    </row>
    <row r="182" s="1" customFormat="1" ht="15" customHeight="1">
      <c r="B182" s="336"/>
      <c r="C182" s="311" t="s">
        <v>130</v>
      </c>
      <c r="D182" s="311"/>
      <c r="E182" s="311"/>
      <c r="F182" s="334" t="s">
        <v>2008</v>
      </c>
      <c r="G182" s="311"/>
      <c r="H182" s="311" t="s">
        <v>2082</v>
      </c>
      <c r="I182" s="311" t="s">
        <v>2043</v>
      </c>
      <c r="J182" s="311"/>
      <c r="K182" s="359"/>
    </row>
    <row r="183" s="1" customFormat="1" ht="15" customHeight="1">
      <c r="B183" s="336"/>
      <c r="C183" s="311" t="s">
        <v>2083</v>
      </c>
      <c r="D183" s="311"/>
      <c r="E183" s="311"/>
      <c r="F183" s="334" t="s">
        <v>2008</v>
      </c>
      <c r="G183" s="311"/>
      <c r="H183" s="311" t="s">
        <v>2084</v>
      </c>
      <c r="I183" s="311" t="s">
        <v>2043</v>
      </c>
      <c r="J183" s="311"/>
      <c r="K183" s="359"/>
    </row>
    <row r="184" s="1" customFormat="1" ht="15" customHeight="1">
      <c r="B184" s="336"/>
      <c r="C184" s="311" t="s">
        <v>2072</v>
      </c>
      <c r="D184" s="311"/>
      <c r="E184" s="311"/>
      <c r="F184" s="334" t="s">
        <v>2008</v>
      </c>
      <c r="G184" s="311"/>
      <c r="H184" s="311" t="s">
        <v>2085</v>
      </c>
      <c r="I184" s="311" t="s">
        <v>2043</v>
      </c>
      <c r="J184" s="311"/>
      <c r="K184" s="359"/>
    </row>
    <row r="185" s="1" customFormat="1" ht="15" customHeight="1">
      <c r="B185" s="336"/>
      <c r="C185" s="311" t="s">
        <v>132</v>
      </c>
      <c r="D185" s="311"/>
      <c r="E185" s="311"/>
      <c r="F185" s="334" t="s">
        <v>2014</v>
      </c>
      <c r="G185" s="311"/>
      <c r="H185" s="311" t="s">
        <v>2086</v>
      </c>
      <c r="I185" s="311" t="s">
        <v>2010</v>
      </c>
      <c r="J185" s="311">
        <v>50</v>
      </c>
      <c r="K185" s="359"/>
    </row>
    <row r="186" s="1" customFormat="1" ht="15" customHeight="1">
      <c r="B186" s="336"/>
      <c r="C186" s="311" t="s">
        <v>2087</v>
      </c>
      <c r="D186" s="311"/>
      <c r="E186" s="311"/>
      <c r="F186" s="334" t="s">
        <v>2014</v>
      </c>
      <c r="G186" s="311"/>
      <c r="H186" s="311" t="s">
        <v>2088</v>
      </c>
      <c r="I186" s="311" t="s">
        <v>2089</v>
      </c>
      <c r="J186" s="311"/>
      <c r="K186" s="359"/>
    </row>
    <row r="187" s="1" customFormat="1" ht="15" customHeight="1">
      <c r="B187" s="336"/>
      <c r="C187" s="311" t="s">
        <v>2090</v>
      </c>
      <c r="D187" s="311"/>
      <c r="E187" s="311"/>
      <c r="F187" s="334" t="s">
        <v>2014</v>
      </c>
      <c r="G187" s="311"/>
      <c r="H187" s="311" t="s">
        <v>2091</v>
      </c>
      <c r="I187" s="311" t="s">
        <v>2089</v>
      </c>
      <c r="J187" s="311"/>
      <c r="K187" s="359"/>
    </row>
    <row r="188" s="1" customFormat="1" ht="15" customHeight="1">
      <c r="B188" s="336"/>
      <c r="C188" s="311" t="s">
        <v>2092</v>
      </c>
      <c r="D188" s="311"/>
      <c r="E188" s="311"/>
      <c r="F188" s="334" t="s">
        <v>2014</v>
      </c>
      <c r="G188" s="311"/>
      <c r="H188" s="311" t="s">
        <v>2093</v>
      </c>
      <c r="I188" s="311" t="s">
        <v>2089</v>
      </c>
      <c r="J188" s="311"/>
      <c r="K188" s="359"/>
    </row>
    <row r="189" s="1" customFormat="1" ht="15" customHeight="1">
      <c r="B189" s="336"/>
      <c r="C189" s="372" t="s">
        <v>2094</v>
      </c>
      <c r="D189" s="311"/>
      <c r="E189" s="311"/>
      <c r="F189" s="334" t="s">
        <v>2014</v>
      </c>
      <c r="G189" s="311"/>
      <c r="H189" s="311" t="s">
        <v>2095</v>
      </c>
      <c r="I189" s="311" t="s">
        <v>2096</v>
      </c>
      <c r="J189" s="373" t="s">
        <v>2097</v>
      </c>
      <c r="K189" s="359"/>
    </row>
    <row r="190" s="18" customFormat="1" ht="15" customHeight="1">
      <c r="B190" s="374"/>
      <c r="C190" s="375" t="s">
        <v>2098</v>
      </c>
      <c r="D190" s="376"/>
      <c r="E190" s="376"/>
      <c r="F190" s="377" t="s">
        <v>2014</v>
      </c>
      <c r="G190" s="376"/>
      <c r="H190" s="376" t="s">
        <v>2099</v>
      </c>
      <c r="I190" s="376" t="s">
        <v>2096</v>
      </c>
      <c r="J190" s="378" t="s">
        <v>2097</v>
      </c>
      <c r="K190" s="379"/>
    </row>
    <row r="191" s="1" customFormat="1" ht="15" customHeight="1">
      <c r="B191" s="336"/>
      <c r="C191" s="372" t="s">
        <v>43</v>
      </c>
      <c r="D191" s="311"/>
      <c r="E191" s="311"/>
      <c r="F191" s="334" t="s">
        <v>2008</v>
      </c>
      <c r="G191" s="311"/>
      <c r="H191" s="308" t="s">
        <v>2100</v>
      </c>
      <c r="I191" s="311" t="s">
        <v>2101</v>
      </c>
      <c r="J191" s="311"/>
      <c r="K191" s="359"/>
    </row>
    <row r="192" s="1" customFormat="1" ht="15" customHeight="1">
      <c r="B192" s="336"/>
      <c r="C192" s="372" t="s">
        <v>2102</v>
      </c>
      <c r="D192" s="311"/>
      <c r="E192" s="311"/>
      <c r="F192" s="334" t="s">
        <v>2008</v>
      </c>
      <c r="G192" s="311"/>
      <c r="H192" s="311" t="s">
        <v>2103</v>
      </c>
      <c r="I192" s="311" t="s">
        <v>2043</v>
      </c>
      <c r="J192" s="311"/>
      <c r="K192" s="359"/>
    </row>
    <row r="193" s="1" customFormat="1" ht="15" customHeight="1">
      <c r="B193" s="336"/>
      <c r="C193" s="372" t="s">
        <v>2104</v>
      </c>
      <c r="D193" s="311"/>
      <c r="E193" s="311"/>
      <c r="F193" s="334" t="s">
        <v>2008</v>
      </c>
      <c r="G193" s="311"/>
      <c r="H193" s="311" t="s">
        <v>2105</v>
      </c>
      <c r="I193" s="311" t="s">
        <v>2043</v>
      </c>
      <c r="J193" s="311"/>
      <c r="K193" s="359"/>
    </row>
    <row r="194" s="1" customFormat="1" ht="15" customHeight="1">
      <c r="B194" s="336"/>
      <c r="C194" s="372" t="s">
        <v>2106</v>
      </c>
      <c r="D194" s="311"/>
      <c r="E194" s="311"/>
      <c r="F194" s="334" t="s">
        <v>2014</v>
      </c>
      <c r="G194" s="311"/>
      <c r="H194" s="311" t="s">
        <v>2107</v>
      </c>
      <c r="I194" s="311" t="s">
        <v>2043</v>
      </c>
      <c r="J194" s="311"/>
      <c r="K194" s="359"/>
    </row>
    <row r="195" s="1" customFormat="1" ht="15" customHeight="1">
      <c r="B195" s="365"/>
      <c r="C195" s="380"/>
      <c r="D195" s="345"/>
      <c r="E195" s="345"/>
      <c r="F195" s="345"/>
      <c r="G195" s="345"/>
      <c r="H195" s="345"/>
      <c r="I195" s="345"/>
      <c r="J195" s="345"/>
      <c r="K195" s="366"/>
    </row>
    <row r="196" s="1" customFormat="1" ht="18.75" customHeight="1">
      <c r="B196" s="347"/>
      <c r="C196" s="357"/>
      <c r="D196" s="357"/>
      <c r="E196" s="357"/>
      <c r="F196" s="367"/>
      <c r="G196" s="357"/>
      <c r="H196" s="357"/>
      <c r="I196" s="357"/>
      <c r="J196" s="357"/>
      <c r="K196" s="347"/>
    </row>
    <row r="197" s="1" customFormat="1" ht="18.75" customHeight="1">
      <c r="B197" s="347"/>
      <c r="C197" s="357"/>
      <c r="D197" s="357"/>
      <c r="E197" s="357"/>
      <c r="F197" s="367"/>
      <c r="G197" s="357"/>
      <c r="H197" s="357"/>
      <c r="I197" s="357"/>
      <c r="J197" s="357"/>
      <c r="K197" s="347"/>
    </row>
    <row r="198" s="1" customFormat="1" ht="18.75" customHeight="1">
      <c r="B198" s="319"/>
      <c r="C198" s="319"/>
      <c r="D198" s="319"/>
      <c r="E198" s="319"/>
      <c r="F198" s="319"/>
      <c r="G198" s="319"/>
      <c r="H198" s="319"/>
      <c r="I198" s="319"/>
      <c r="J198" s="319"/>
      <c r="K198" s="319"/>
    </row>
    <row r="199" s="1" customFormat="1" ht="13.5">
      <c r="B199" s="298"/>
      <c r="C199" s="299"/>
      <c r="D199" s="299"/>
      <c r="E199" s="299"/>
      <c r="F199" s="299"/>
      <c r="G199" s="299"/>
      <c r="H199" s="299"/>
      <c r="I199" s="299"/>
      <c r="J199" s="299"/>
      <c r="K199" s="300"/>
    </row>
    <row r="200" s="1" customFormat="1" ht="21">
      <c r="B200" s="301"/>
      <c r="C200" s="302" t="s">
        <v>2108</v>
      </c>
      <c r="D200" s="302"/>
      <c r="E200" s="302"/>
      <c r="F200" s="302"/>
      <c r="G200" s="302"/>
      <c r="H200" s="302"/>
      <c r="I200" s="302"/>
      <c r="J200" s="302"/>
      <c r="K200" s="303"/>
    </row>
    <row r="201" s="1" customFormat="1" ht="25.5" customHeight="1">
      <c r="B201" s="301"/>
      <c r="C201" s="381" t="s">
        <v>2109</v>
      </c>
      <c r="D201" s="381"/>
      <c r="E201" s="381"/>
      <c r="F201" s="381" t="s">
        <v>2110</v>
      </c>
      <c r="G201" s="382"/>
      <c r="H201" s="381" t="s">
        <v>2111</v>
      </c>
      <c r="I201" s="381"/>
      <c r="J201" s="381"/>
      <c r="K201" s="303"/>
    </row>
    <row r="202" s="1" customFormat="1" ht="5.25" customHeight="1">
      <c r="B202" s="336"/>
      <c r="C202" s="331"/>
      <c r="D202" s="331"/>
      <c r="E202" s="331"/>
      <c r="F202" s="331"/>
      <c r="G202" s="357"/>
      <c r="H202" s="331"/>
      <c r="I202" s="331"/>
      <c r="J202" s="331"/>
      <c r="K202" s="359"/>
    </row>
    <row r="203" s="1" customFormat="1" ht="15" customHeight="1">
      <c r="B203" s="336"/>
      <c r="C203" s="311" t="s">
        <v>2101</v>
      </c>
      <c r="D203" s="311"/>
      <c r="E203" s="311"/>
      <c r="F203" s="334" t="s">
        <v>44</v>
      </c>
      <c r="G203" s="311"/>
      <c r="H203" s="311" t="s">
        <v>2112</v>
      </c>
      <c r="I203" s="311"/>
      <c r="J203" s="311"/>
      <c r="K203" s="359"/>
    </row>
    <row r="204" s="1" customFormat="1" ht="15" customHeight="1">
      <c r="B204" s="336"/>
      <c r="C204" s="311"/>
      <c r="D204" s="311"/>
      <c r="E204" s="311"/>
      <c r="F204" s="334" t="s">
        <v>45</v>
      </c>
      <c r="G204" s="311"/>
      <c r="H204" s="311" t="s">
        <v>2113</v>
      </c>
      <c r="I204" s="311"/>
      <c r="J204" s="311"/>
      <c r="K204" s="359"/>
    </row>
    <row r="205" s="1" customFormat="1" ht="15" customHeight="1">
      <c r="B205" s="336"/>
      <c r="C205" s="311"/>
      <c r="D205" s="311"/>
      <c r="E205" s="311"/>
      <c r="F205" s="334" t="s">
        <v>48</v>
      </c>
      <c r="G205" s="311"/>
      <c r="H205" s="311" t="s">
        <v>2114</v>
      </c>
      <c r="I205" s="311"/>
      <c r="J205" s="311"/>
      <c r="K205" s="359"/>
    </row>
    <row r="206" s="1" customFormat="1" ht="15" customHeight="1">
      <c r="B206" s="336"/>
      <c r="C206" s="311"/>
      <c r="D206" s="311"/>
      <c r="E206" s="311"/>
      <c r="F206" s="334" t="s">
        <v>46</v>
      </c>
      <c r="G206" s="311"/>
      <c r="H206" s="311" t="s">
        <v>2115</v>
      </c>
      <c r="I206" s="311"/>
      <c r="J206" s="311"/>
      <c r="K206" s="359"/>
    </row>
    <row r="207" s="1" customFormat="1" ht="15" customHeight="1">
      <c r="B207" s="336"/>
      <c r="C207" s="311"/>
      <c r="D207" s="311"/>
      <c r="E207" s="311"/>
      <c r="F207" s="334" t="s">
        <v>47</v>
      </c>
      <c r="G207" s="311"/>
      <c r="H207" s="311" t="s">
        <v>2116</v>
      </c>
      <c r="I207" s="311"/>
      <c r="J207" s="311"/>
      <c r="K207" s="359"/>
    </row>
    <row r="208" s="1" customFormat="1" ht="15" customHeight="1">
      <c r="B208" s="336"/>
      <c r="C208" s="311"/>
      <c r="D208" s="311"/>
      <c r="E208" s="311"/>
      <c r="F208" s="334"/>
      <c r="G208" s="311"/>
      <c r="H208" s="311"/>
      <c r="I208" s="311"/>
      <c r="J208" s="311"/>
      <c r="K208" s="359"/>
    </row>
    <row r="209" s="1" customFormat="1" ht="15" customHeight="1">
      <c r="B209" s="336"/>
      <c r="C209" s="311" t="s">
        <v>2055</v>
      </c>
      <c r="D209" s="311"/>
      <c r="E209" s="311"/>
      <c r="F209" s="334" t="s">
        <v>79</v>
      </c>
      <c r="G209" s="311"/>
      <c r="H209" s="311" t="s">
        <v>2117</v>
      </c>
      <c r="I209" s="311"/>
      <c r="J209" s="311"/>
      <c r="K209" s="359"/>
    </row>
    <row r="210" s="1" customFormat="1" ht="15" customHeight="1">
      <c r="B210" s="336"/>
      <c r="C210" s="311"/>
      <c r="D210" s="311"/>
      <c r="E210" s="311"/>
      <c r="F210" s="334" t="s">
        <v>1951</v>
      </c>
      <c r="G210" s="311"/>
      <c r="H210" s="311" t="s">
        <v>1952</v>
      </c>
      <c r="I210" s="311"/>
      <c r="J210" s="311"/>
      <c r="K210" s="359"/>
    </row>
    <row r="211" s="1" customFormat="1" ht="15" customHeight="1">
      <c r="B211" s="336"/>
      <c r="C211" s="311"/>
      <c r="D211" s="311"/>
      <c r="E211" s="311"/>
      <c r="F211" s="334" t="s">
        <v>1949</v>
      </c>
      <c r="G211" s="311"/>
      <c r="H211" s="311" t="s">
        <v>2118</v>
      </c>
      <c r="I211" s="311"/>
      <c r="J211" s="311"/>
      <c r="K211" s="359"/>
    </row>
    <row r="212" s="1" customFormat="1" ht="15" customHeight="1">
      <c r="B212" s="383"/>
      <c r="C212" s="311"/>
      <c r="D212" s="311"/>
      <c r="E212" s="311"/>
      <c r="F212" s="334" t="s">
        <v>1953</v>
      </c>
      <c r="G212" s="372"/>
      <c r="H212" s="363" t="s">
        <v>1954</v>
      </c>
      <c r="I212" s="363"/>
      <c r="J212" s="363"/>
      <c r="K212" s="384"/>
    </row>
    <row r="213" s="1" customFormat="1" ht="15" customHeight="1">
      <c r="B213" s="383"/>
      <c r="C213" s="311"/>
      <c r="D213" s="311"/>
      <c r="E213" s="311"/>
      <c r="F213" s="334" t="s">
        <v>1955</v>
      </c>
      <c r="G213" s="372"/>
      <c r="H213" s="363" t="s">
        <v>2119</v>
      </c>
      <c r="I213" s="363"/>
      <c r="J213" s="363"/>
      <c r="K213" s="384"/>
    </row>
    <row r="214" s="1" customFormat="1" ht="15" customHeight="1">
      <c r="B214" s="383"/>
      <c r="C214" s="311"/>
      <c r="D214" s="311"/>
      <c r="E214" s="311"/>
      <c r="F214" s="334"/>
      <c r="G214" s="372"/>
      <c r="H214" s="363"/>
      <c r="I214" s="363"/>
      <c r="J214" s="363"/>
      <c r="K214" s="384"/>
    </row>
    <row r="215" s="1" customFormat="1" ht="15" customHeight="1">
      <c r="B215" s="383"/>
      <c r="C215" s="311" t="s">
        <v>2079</v>
      </c>
      <c r="D215" s="311"/>
      <c r="E215" s="311"/>
      <c r="F215" s="334">
        <v>1</v>
      </c>
      <c r="G215" s="372"/>
      <c r="H215" s="363" t="s">
        <v>2120</v>
      </c>
      <c r="I215" s="363"/>
      <c r="J215" s="363"/>
      <c r="K215" s="384"/>
    </row>
    <row r="216" s="1" customFormat="1" ht="15" customHeight="1">
      <c r="B216" s="383"/>
      <c r="C216" s="311"/>
      <c r="D216" s="311"/>
      <c r="E216" s="311"/>
      <c r="F216" s="334">
        <v>2</v>
      </c>
      <c r="G216" s="372"/>
      <c r="H216" s="363" t="s">
        <v>2121</v>
      </c>
      <c r="I216" s="363"/>
      <c r="J216" s="363"/>
      <c r="K216" s="384"/>
    </row>
    <row r="217" s="1" customFormat="1" ht="15" customHeight="1">
      <c r="B217" s="383"/>
      <c r="C217" s="311"/>
      <c r="D217" s="311"/>
      <c r="E217" s="311"/>
      <c r="F217" s="334">
        <v>3</v>
      </c>
      <c r="G217" s="372"/>
      <c r="H217" s="363" t="s">
        <v>2122</v>
      </c>
      <c r="I217" s="363"/>
      <c r="J217" s="363"/>
      <c r="K217" s="384"/>
    </row>
    <row r="218" s="1" customFormat="1" ht="15" customHeight="1">
      <c r="B218" s="383"/>
      <c r="C218" s="311"/>
      <c r="D218" s="311"/>
      <c r="E218" s="311"/>
      <c r="F218" s="334">
        <v>4</v>
      </c>
      <c r="G218" s="372"/>
      <c r="H218" s="363" t="s">
        <v>2123</v>
      </c>
      <c r="I218" s="363"/>
      <c r="J218" s="363"/>
      <c r="K218" s="384"/>
    </row>
    <row r="219" s="1" customFormat="1" ht="12.75" customHeight="1">
      <c r="B219" s="385"/>
      <c r="C219" s="386"/>
      <c r="D219" s="386"/>
      <c r="E219" s="386"/>
      <c r="F219" s="386"/>
      <c r="G219" s="386"/>
      <c r="H219" s="386"/>
      <c r="I219" s="386"/>
      <c r="J219" s="386"/>
      <c r="K219" s="387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PC-HP\Káťa</dc:creator>
  <cp:lastModifiedBy>PC-HP\Káťa</cp:lastModifiedBy>
  <dcterms:created xsi:type="dcterms:W3CDTF">2025-01-15T12:36:36Z</dcterms:created>
  <dcterms:modified xsi:type="dcterms:W3CDTF">2025-01-15T12:36:41Z</dcterms:modified>
</cp:coreProperties>
</file>